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876" yWindow="105" windowWidth="9690" windowHeight="7290" tabRatio="737" activeTab="0"/>
  </bookViews>
  <sheets>
    <sheet name="BILANCIO IN EURO" sheetId="1" r:id="rId1"/>
  </sheets>
  <definedNames/>
  <calcPr fullCalcOnLoad="1"/>
</workbook>
</file>

<file path=xl/sharedStrings.xml><?xml version="1.0" encoding="utf-8"?>
<sst xmlns="http://schemas.openxmlformats.org/spreadsheetml/2006/main" count="367" uniqueCount="121">
  <si>
    <t xml:space="preserve"> </t>
  </si>
  <si>
    <t>DESCRIZIONE</t>
  </si>
  <si>
    <t>PARZIALI</t>
  </si>
  <si>
    <t>TOTALI</t>
  </si>
  <si>
    <t>A) Valore della produzione:</t>
  </si>
  <si>
    <t>corso di lavorazione, semilavorati e finiti;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</si>
  <si>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</si>
  <si>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</si>
  <si>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</si>
  <si>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</si>
  <si>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</si>
  <si>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e di merci;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</si>
  <si>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</si>
  <si>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</si>
  <si>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</si>
  <si>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</si>
  <si>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</si>
  <si>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</si>
  <si>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</si>
  <si>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</si>
  <si>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</si>
  <si>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</si>
  <si>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</si>
  <si>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</si>
  <si>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</si>
  <si>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</si>
  <si>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11) variazioni delle rimanenze delle materie</t>
  </si>
  <si>
    <t>prime, sussidiarie di consumo e merci;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</si>
  <si>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</si>
  <si>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</si>
  <si>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</si>
  <si>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</si>
  <si>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</si>
  <si>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C) Proventi e oneri finanziari:</t>
  </si>
  <si>
    <t>15) proventi da partecipazioni</t>
  </si>
  <si>
    <t xml:space="preserve"> - da imprese controllate</t>
  </si>
  <si>
    <t xml:space="preserve"> - da imprese collegate</t>
  </si>
  <si>
    <t xml:space="preserve"> - da altri</t>
  </si>
  <si>
    <t>16) altri proventi finanziari:</t>
  </si>
  <si>
    <t xml:space="preserve"> a - da crediti iscritti nelle immobilizzazioni</t>
  </si>
  <si>
    <t xml:space="preserve"> b - da titoli iscritti nelle immobilizzazioni che</t>
  </si>
  <si>
    <t>non costituiscono partecipazioni;</t>
  </si>
  <si>
    <t xml:space="preserve"> c - da titoli iscritti nell'attivo circolante che non</t>
  </si>
  <si>
    <t>costituiscono partecipazioni;</t>
  </si>
  <si>
    <t xml:space="preserve"> d - proventi diversi dai precedenti, con separa-</t>
  </si>
  <si>
    <t>ta indicazione di quelli da imprese controllate</t>
  </si>
  <si>
    <t>e collegate;</t>
  </si>
  <si>
    <t xml:space="preserve"> -   interessi attivi su conti correnti banca</t>
  </si>
  <si>
    <t xml:space="preserve"> -   interessi attivi su titoli circolante</t>
  </si>
  <si>
    <t xml:space="preserve"> -   altri proventi finanziari</t>
  </si>
  <si>
    <t>17) interessi ed altri oneri finanziari, con separa-</t>
  </si>
  <si>
    <t>ta indicazione di quelli verso imprese con-</t>
  </si>
  <si>
    <t xml:space="preserve"> -    interessi passivi su mutui</t>
  </si>
  <si>
    <t xml:space="preserve"> -    interessi passivi su c/c</t>
  </si>
  <si>
    <t xml:space="preserve"> -    spese e commissioni bancarie</t>
  </si>
  <si>
    <t>D) Rettificative valori di attività finanziarie:</t>
  </si>
  <si>
    <t>18) rivalutazioni:</t>
  </si>
  <si>
    <t>a - di partecipazioni;</t>
  </si>
  <si>
    <t>b - di immobilizzazioni finanziarie che non costi</t>
  </si>
  <si>
    <t>tuiscono partecipazioni</t>
  </si>
  <si>
    <t>c - di titoli iscritti all'attivo circolante che non</t>
  </si>
  <si>
    <t>19) svalutazioni:</t>
  </si>
  <si>
    <t>b - di immobilizzazioni finanziarie che non costi-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</si>
  <si>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</si>
  <si>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</si>
  <si>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</si>
  <si>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</si>
  <si>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</si>
  <si>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</si>
  <si>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</si>
  <si>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</si>
  <si>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</si>
  <si>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22) imposte sul reddito dell'esercizio;</t>
  </si>
  <si>
    <t>23) utile (perdita) dell'esercizio.</t>
  </si>
  <si>
    <t>S.A.D.</t>
  </si>
  <si>
    <t>IRAP</t>
  </si>
  <si>
    <t>Farmacia 2 Pini</t>
  </si>
  <si>
    <t>Farmacia Gramsci</t>
  </si>
  <si>
    <t>Nuoto disabili</t>
  </si>
  <si>
    <t xml:space="preserve"> - da Ente pubblico di riferimento</t>
  </si>
  <si>
    <t>trollate e collegate</t>
  </si>
  <si>
    <t>* plusvalenze da alienazioni</t>
  </si>
  <si>
    <t>* sopravv. attive e insuss. passive</t>
  </si>
  <si>
    <t>* altre</t>
  </si>
  <si>
    <t>* minusvalenze da alienazioni</t>
  </si>
  <si>
    <t>* sopravv. passive e insuss. attive</t>
  </si>
  <si>
    <t>3) variazione dei lavori in corso su ordinazione;</t>
  </si>
  <si>
    <t>2) variazioni delle rimanenze di prodotti in</t>
  </si>
  <si>
    <t>1) ricavi delle vendite e delle prestazioni;</t>
  </si>
  <si>
    <t xml:space="preserve">R.S.A. </t>
  </si>
  <si>
    <t>* Farmacia 2 Pini</t>
  </si>
  <si>
    <t>* Farmacia Gramsci</t>
  </si>
  <si>
    <t>Compensi C.d.A.</t>
  </si>
  <si>
    <t>Compensi Collegio revisori</t>
  </si>
  <si>
    <t xml:space="preserve">* </t>
  </si>
  <si>
    <t>e - altri costi per il personale</t>
  </si>
  <si>
    <t>IRPEG</t>
  </si>
  <si>
    <t>Ristorazione</t>
  </si>
  <si>
    <t>Centro Diurno Integrato</t>
  </si>
  <si>
    <t>Alloggi Juvara</t>
  </si>
  <si>
    <r>
      <t xml:space="preserve">Ristorazione </t>
    </r>
    <r>
      <rPr>
        <sz val="8"/>
        <rFont val="Geneva"/>
        <family val="0"/>
      </rPr>
      <t>(*vedi nota integrativa)</t>
    </r>
  </si>
  <si>
    <t xml:space="preserve">   A.S.P.e F. Azienda Servizi alla Persona e alla Famiglia</t>
  </si>
  <si>
    <t>Pensionato sociale</t>
  </si>
  <si>
    <t>C.A.H.Comunità Alloggio Handicap</t>
  </si>
  <si>
    <t>C.A.H. Comunità Alloggio Handicap</t>
  </si>
  <si>
    <t>C.A.H.Comunita' Alloggio Handicap</t>
  </si>
  <si>
    <t>CONSUNTIVO 2000</t>
  </si>
  <si>
    <t>redatto secondo il Decreto del Ministero del Tesoro 26.04.1995</t>
  </si>
  <si>
    <t>Costi comuni</t>
  </si>
  <si>
    <t>Dormitorio/Semipensionato Ariosto</t>
  </si>
  <si>
    <t>BILANCIO DI PREVISIONE ANNO 2004</t>
  </si>
  <si>
    <t>PREVISIONALE 2004</t>
  </si>
  <si>
    <t>CONSUNTIVO 2002</t>
  </si>
  <si>
    <t>Agenzia di Locazione</t>
  </si>
  <si>
    <t>Servizio Trasporto Protetto</t>
  </si>
  <si>
    <t>Area Minori (ex C.a.g. e SADM)</t>
  </si>
  <si>
    <t>*Altri ricavi e proventi</t>
  </si>
  <si>
    <t>R.S.A. "Isabella D'Este"</t>
  </si>
  <si>
    <t>R.S.A. "Luigi Bianchi"</t>
  </si>
  <si>
    <t>R.S.A "Luigi Bianchi"</t>
  </si>
  <si>
    <t>BILANCIO PREVISIONALE 2004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</si>
</sst>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</numFmts>
  <fonts count="14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b/>
      <sz val="8"/>
      <name val="Geneva"/>
      <family val="0"/>
    </font>
    <font>
      <b/>
      <sz val="1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3" fontId="0" fillId="0" borderId="2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3" fontId="10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0" fillId="0" borderId="9" xfId="0" applyNumberForma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10" fillId="0" borderId="8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3" fontId="5" fillId="0" borderId="15" xfId="0" applyNumberFormat="1" applyFont="1" applyFill="1" applyBorder="1" applyAlignment="1" applyProtection="1">
      <alignment horizontal="center"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3" fontId="10" fillId="0" borderId="2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10" fillId="0" borderId="18" xfId="0" applyNumberFormat="1" applyFon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10" fillId="0" borderId="19" xfId="0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3" fontId="0" fillId="0" borderId="18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3" fontId="5" fillId="0" borderId="20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3" fontId="5" fillId="0" borderId="11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3" fontId="12" fillId="0" borderId="11" xfId="0" applyNumberFormat="1" applyFont="1" applyFill="1" applyBorder="1" applyAlignment="1" applyProtection="1">
      <alignment horizontal="right"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4" fillId="0" borderId="24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3" fontId="0" fillId="0" borderId="25" xfId="0" applyNumberFormat="1" applyFont="1" applyFill="1" applyBorder="1" applyAlignment="1" applyProtection="1">
      <alignment/>
      <protection locked="0"/>
    </xf>
    <xf numFmtId="3" fontId="10" fillId="0" borderId="25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 locked="0"/>
    </xf>
    <xf numFmtId="3" fontId="10" fillId="0" borderId="3" xfId="0" applyNumberFormat="1" applyFont="1" applyFill="1" applyBorder="1" applyAlignment="1" applyProtection="1">
      <alignment/>
      <protection locked="0"/>
    </xf>
    <xf numFmtId="3" fontId="10" fillId="0" borderId="4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2" borderId="0" xfId="0" applyNumberFormat="1" applyFill="1" applyBorder="1" applyAlignment="1" applyProtection="1">
      <alignment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/>
      <protection locked="0"/>
    </xf>
    <xf numFmtId="3" fontId="10" fillId="2" borderId="2" xfId="0" applyNumberFormat="1" applyFont="1" applyFill="1" applyBorder="1" applyAlignment="1" applyProtection="1">
      <alignment/>
      <protection/>
    </xf>
    <xf numFmtId="3" fontId="10" fillId="2" borderId="4" xfId="0" applyNumberFormat="1" applyFont="1" applyFill="1" applyBorder="1" applyAlignment="1" applyProtection="1">
      <alignment/>
      <protection/>
    </xf>
    <xf numFmtId="3" fontId="0" fillId="2" borderId="4" xfId="0" applyNumberFormat="1" applyFill="1" applyBorder="1" applyAlignment="1" applyProtection="1">
      <alignment/>
      <protection locked="0"/>
    </xf>
    <xf numFmtId="3" fontId="10" fillId="2" borderId="25" xfId="0" applyNumberFormat="1" applyFont="1" applyFill="1" applyBorder="1" applyAlignment="1" applyProtection="1">
      <alignment/>
      <protection/>
    </xf>
    <xf numFmtId="3" fontId="0" fillId="2" borderId="26" xfId="0" applyNumberFormat="1" applyFont="1" applyFill="1" applyBorder="1" applyAlignment="1" applyProtection="1">
      <alignment/>
      <protection locked="0"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2" borderId="22" xfId="0" applyNumberFormat="1" applyFill="1" applyBorder="1" applyAlignment="1" applyProtection="1">
      <alignment/>
      <protection locked="0"/>
    </xf>
    <xf numFmtId="3" fontId="0" fillId="2" borderId="4" xfId="0" applyNumberFormat="1" applyFill="1" applyBorder="1" applyAlignment="1" applyProtection="1">
      <alignment/>
      <protection/>
    </xf>
    <xf numFmtId="3" fontId="10" fillId="2" borderId="4" xfId="0" applyNumberFormat="1" applyFont="1" applyFill="1" applyBorder="1" applyAlignment="1" applyProtection="1">
      <alignment/>
      <protection locked="0"/>
    </xf>
    <xf numFmtId="3" fontId="8" fillId="2" borderId="4" xfId="0" applyNumberFormat="1" applyFont="1" applyFill="1" applyBorder="1" applyAlignment="1" applyProtection="1">
      <alignment/>
      <protection locked="0"/>
    </xf>
    <xf numFmtId="3" fontId="8" fillId="2" borderId="4" xfId="0" applyNumberFormat="1" applyFont="1" applyFill="1" applyBorder="1" applyAlignment="1" applyProtection="1">
      <alignment/>
      <protection/>
    </xf>
    <xf numFmtId="3" fontId="0" fillId="2" borderId="22" xfId="0" applyNumberFormat="1" applyFill="1" applyBorder="1" applyAlignment="1" applyProtection="1">
      <alignment/>
      <protection/>
    </xf>
    <xf numFmtId="3" fontId="10" fillId="2" borderId="2" xfId="0" applyNumberFormat="1" applyFont="1" applyFill="1" applyBorder="1" applyAlignment="1" applyProtection="1">
      <alignment/>
      <protection locked="0"/>
    </xf>
    <xf numFmtId="3" fontId="0" fillId="2" borderId="17" xfId="0" applyNumberFormat="1" applyFill="1" applyBorder="1" applyAlignment="1" applyProtection="1">
      <alignment/>
      <protection/>
    </xf>
    <xf numFmtId="3" fontId="10" fillId="2" borderId="18" xfId="0" applyNumberFormat="1" applyFont="1" applyFill="1" applyBorder="1" applyAlignment="1" applyProtection="1">
      <alignment/>
      <protection locked="0"/>
    </xf>
    <xf numFmtId="3" fontId="10" fillId="2" borderId="19" xfId="0" applyNumberFormat="1" applyFont="1" applyFill="1" applyBorder="1" applyAlignment="1" applyProtection="1">
      <alignment/>
      <protection locked="0"/>
    </xf>
    <xf numFmtId="3" fontId="0" fillId="2" borderId="25" xfId="0" applyNumberFormat="1" applyFill="1" applyBorder="1" applyAlignment="1" applyProtection="1">
      <alignment/>
      <protection locked="0"/>
    </xf>
    <xf numFmtId="3" fontId="0" fillId="2" borderId="17" xfId="0" applyNumberFormat="1" applyFill="1" applyBorder="1" applyAlignment="1" applyProtection="1">
      <alignment/>
      <protection locked="0"/>
    </xf>
    <xf numFmtId="3" fontId="0" fillId="2" borderId="18" xfId="0" applyNumberFormat="1" applyFill="1" applyBorder="1" applyAlignment="1" applyProtection="1">
      <alignment/>
      <protection locked="0"/>
    </xf>
    <xf numFmtId="3" fontId="0" fillId="2" borderId="19" xfId="0" applyNumberFormat="1" applyFill="1" applyBorder="1" applyAlignment="1" applyProtection="1">
      <alignment/>
      <protection locked="0"/>
    </xf>
    <xf numFmtId="3" fontId="0" fillId="2" borderId="18" xfId="0" applyNumberFormat="1" applyFont="1" applyFill="1" applyBorder="1" applyAlignment="1" applyProtection="1">
      <alignment/>
      <protection/>
    </xf>
    <xf numFmtId="3" fontId="10" fillId="2" borderId="18" xfId="0" applyNumberFormat="1" applyFont="1" applyFill="1" applyBorder="1" applyAlignment="1" applyProtection="1">
      <alignment horizontal="right"/>
      <protection locked="0"/>
    </xf>
    <xf numFmtId="3" fontId="10" fillId="2" borderId="19" xfId="0" applyNumberFormat="1" applyFont="1" applyFill="1" applyBorder="1" applyAlignment="1" applyProtection="1">
      <alignment horizontal="right"/>
      <protection locked="0"/>
    </xf>
    <xf numFmtId="3" fontId="10" fillId="2" borderId="2" xfId="0" applyNumberFormat="1" applyFont="1" applyFill="1" applyBorder="1" applyAlignment="1" applyProtection="1">
      <alignment horizontal="right"/>
      <protection locked="0"/>
    </xf>
    <xf numFmtId="3" fontId="10" fillId="2" borderId="10" xfId="0" applyNumberFormat="1" applyFont="1" applyFill="1" applyBorder="1" applyAlignment="1" applyProtection="1">
      <alignment horizontal="right"/>
      <protection locked="0"/>
    </xf>
    <xf numFmtId="3" fontId="0" fillId="2" borderId="9" xfId="0" applyNumberFormat="1" applyFill="1" applyBorder="1" applyAlignment="1" applyProtection="1">
      <alignment/>
      <protection locked="0"/>
    </xf>
    <xf numFmtId="3" fontId="10" fillId="2" borderId="8" xfId="0" applyNumberFormat="1" applyFon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3" fontId="0" fillId="2" borderId="5" xfId="0" applyNumberForma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/>
    </xf>
    <xf numFmtId="3" fontId="4" fillId="2" borderId="5" xfId="0" applyNumberFormat="1" applyFont="1" applyFill="1" applyBorder="1" applyAlignment="1" applyProtection="1">
      <alignment/>
      <protection locked="0"/>
    </xf>
    <xf numFmtId="3" fontId="4" fillId="2" borderId="4" xfId="0" applyNumberFormat="1" applyFont="1" applyFill="1" applyBorder="1" applyAlignment="1" applyProtection="1">
      <alignment/>
      <protection locked="0"/>
    </xf>
    <xf numFmtId="3" fontId="0" fillId="2" borderId="12" xfId="0" applyNumberFormat="1" applyFill="1" applyBorder="1" applyAlignment="1" applyProtection="1">
      <alignment/>
      <protection locked="0"/>
    </xf>
    <xf numFmtId="3" fontId="0" fillId="2" borderId="8" xfId="0" applyNumberFormat="1" applyFill="1" applyBorder="1" applyAlignment="1" applyProtection="1">
      <alignment/>
      <protection locked="0"/>
    </xf>
    <xf numFmtId="4" fontId="0" fillId="2" borderId="4" xfId="0" applyNumberFormat="1" applyFont="1" applyFill="1" applyBorder="1" applyAlignment="1" applyProtection="1">
      <alignment/>
      <protection locked="0"/>
    </xf>
    <xf numFmtId="4" fontId="10" fillId="2" borderId="2" xfId="0" applyNumberFormat="1" applyFont="1" applyFill="1" applyBorder="1" applyAlignment="1" applyProtection="1">
      <alignment/>
      <protection/>
    </xf>
    <xf numFmtId="4" fontId="0" fillId="2" borderId="4" xfId="0" applyNumberFormat="1" applyFill="1" applyBorder="1" applyAlignment="1" applyProtection="1">
      <alignment/>
      <protection locked="0"/>
    </xf>
    <xf numFmtId="4" fontId="1" fillId="2" borderId="4" xfId="0" applyNumberFormat="1" applyFont="1" applyFill="1" applyBorder="1" applyAlignment="1" applyProtection="1">
      <alignment/>
      <protection/>
    </xf>
    <xf numFmtId="4" fontId="0" fillId="2" borderId="22" xfId="0" applyNumberFormat="1" applyFill="1" applyBorder="1" applyAlignment="1" applyProtection="1">
      <alignment/>
      <protection/>
    </xf>
    <xf numFmtId="4" fontId="0" fillId="2" borderId="17" xfId="0" applyNumberFormat="1" applyFill="1" applyBorder="1" applyAlignment="1" applyProtection="1">
      <alignment/>
      <protection/>
    </xf>
    <xf numFmtId="4" fontId="10" fillId="2" borderId="19" xfId="0" applyNumberFormat="1" applyFont="1" applyFill="1" applyBorder="1" applyAlignment="1" applyProtection="1">
      <alignment/>
      <protection locked="0"/>
    </xf>
    <xf numFmtId="4" fontId="8" fillId="2" borderId="4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/>
      <protection/>
    </xf>
    <xf numFmtId="4" fontId="0" fillId="2" borderId="4" xfId="0" applyNumberFormat="1" applyFill="1" applyBorder="1" applyAlignment="1" applyProtection="1">
      <alignment/>
      <protection/>
    </xf>
    <xf numFmtId="4" fontId="10" fillId="2" borderId="4" xfId="0" applyNumberFormat="1" applyFont="1" applyFill="1" applyBorder="1" applyAlignment="1" applyProtection="1">
      <alignment/>
      <protection/>
    </xf>
    <xf numFmtId="4" fontId="4" fillId="2" borderId="5" xfId="0" applyNumberFormat="1" applyFont="1" applyFill="1" applyBorder="1" applyAlignment="1" applyProtection="1">
      <alignment/>
      <protection locked="0"/>
    </xf>
    <xf numFmtId="4" fontId="1" fillId="2" borderId="4" xfId="0" applyNumberFormat="1" applyFont="1" applyFill="1" applyBorder="1" applyAlignment="1" applyProtection="1">
      <alignment/>
      <protection/>
    </xf>
    <xf numFmtId="4" fontId="10" fillId="0" borderId="2" xfId="0" applyNumberFormat="1" applyFont="1" applyFill="1" applyBorder="1" applyAlignment="1" applyProtection="1">
      <alignment horizontal="right"/>
      <protection/>
    </xf>
    <xf numFmtId="4" fontId="10" fillId="0" borderId="2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0" fillId="0" borderId="4" xfId="0" applyNumberFormat="1" applyFont="1" applyFill="1" applyBorder="1" applyAlignment="1" applyProtection="1">
      <alignment/>
      <protection locked="0"/>
    </xf>
    <xf numFmtId="4" fontId="0" fillId="0" borderId="4" xfId="0" applyNumberFormat="1" applyFill="1" applyBorder="1" applyAlignment="1" applyProtection="1">
      <alignment/>
      <protection/>
    </xf>
    <xf numFmtId="4" fontId="8" fillId="0" borderId="4" xfId="0" applyNumberFormat="1" applyFont="1" applyFill="1" applyBorder="1" applyAlignment="1" applyProtection="1">
      <alignment/>
      <protection/>
    </xf>
    <xf numFmtId="4" fontId="0" fillId="0" borderId="4" xfId="0" applyNumberFormat="1" applyFill="1" applyBorder="1" applyAlignment="1" applyProtection="1">
      <alignment/>
      <protection locked="0"/>
    </xf>
    <xf numFmtId="4" fontId="0" fillId="0" borderId="22" xfId="0" applyNumberFormat="1" applyFill="1" applyBorder="1" applyAlignment="1" applyProtection="1">
      <alignment/>
      <protection/>
    </xf>
    <xf numFmtId="4" fontId="10" fillId="0" borderId="4" xfId="0" applyNumberFormat="1" applyFont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/>
    </xf>
    <xf numFmtId="4" fontId="10" fillId="0" borderId="18" xfId="0" applyNumberFormat="1" applyFont="1" applyFill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 locked="0"/>
    </xf>
    <xf numFmtId="4" fontId="0" fillId="0" borderId="18" xfId="0" applyNumberForma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 horizontal="right"/>
      <protection locked="0"/>
    </xf>
    <xf numFmtId="4" fontId="10" fillId="0" borderId="2" xfId="0" applyNumberFormat="1" applyFont="1" applyBorder="1" applyAlignment="1" applyProtection="1">
      <alignment horizontal="right"/>
      <protection locked="0"/>
    </xf>
    <xf numFmtId="4" fontId="10" fillId="0" borderId="4" xfId="0" applyNumberFormat="1" applyFont="1" applyFill="1" applyBorder="1" applyAlignment="1" applyProtection="1">
      <alignment/>
      <protection locked="0"/>
    </xf>
    <xf numFmtId="4" fontId="1" fillId="0" borderId="4" xfId="0" applyNumberFormat="1" applyFont="1" applyFill="1" applyBorder="1" applyAlignment="1" applyProtection="1">
      <alignment/>
      <protection/>
    </xf>
    <xf numFmtId="4" fontId="4" fillId="0" borderId="5" xfId="0" applyNumberFormat="1" applyFont="1" applyFill="1" applyBorder="1" applyAlignment="1" applyProtection="1">
      <alignment/>
      <protection locked="0"/>
    </xf>
    <xf numFmtId="4" fontId="0" fillId="2" borderId="18" xfId="0" applyNumberFormat="1" applyFill="1" applyBorder="1" applyAlignment="1" applyProtection="1">
      <alignment/>
      <protection locked="0"/>
    </xf>
    <xf numFmtId="4" fontId="0" fillId="0" borderId="19" xfId="0" applyNumberFormat="1" applyFill="1" applyBorder="1" applyAlignment="1" applyProtection="1">
      <alignment/>
      <protection locked="0"/>
    </xf>
    <xf numFmtId="4" fontId="0" fillId="2" borderId="19" xfId="0" applyNumberForma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27" xfId="0" applyNumberFormat="1" applyFont="1" applyFill="1" applyBorder="1" applyAlignment="1" applyProtection="1">
      <alignment horizontal="center"/>
      <protection locked="0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tabSelected="1" workbookViewId="0" topLeftCell="B1">
      <selection activeCell="E23" sqref="E23"/>
    </sheetView>
  </sheetViews>
  <sheetFormatPr defaultColWidth="9.00390625" defaultRowHeight="12"/>
  <cols>
    <col min="1" max="1" width="1.25" style="9" hidden="1" customWidth="1"/>
    <col min="2" max="2" width="2.75390625" style="9" customWidth="1"/>
    <col min="3" max="3" width="2.00390625" style="9" customWidth="1"/>
    <col min="4" max="4" width="1.00390625" style="9" customWidth="1"/>
    <col min="5" max="5" width="37.25390625" style="9" customWidth="1"/>
    <col min="6" max="6" width="20.75390625" style="8" customWidth="1"/>
    <col min="7" max="7" width="19.25390625" style="8" customWidth="1"/>
    <col min="8" max="8" width="22.25390625" style="8" customWidth="1"/>
    <col min="9" max="9" width="14.875" style="8" customWidth="1"/>
    <col min="10" max="10" width="21.00390625" style="1" hidden="1" customWidth="1"/>
    <col min="11" max="11" width="18.625" style="1" hidden="1" customWidth="1"/>
    <col min="12" max="12" width="9.875" style="1" customWidth="1"/>
    <col min="13" max="13" width="11.875" style="2" customWidth="1"/>
    <col min="14" max="255" width="11.875" style="1" customWidth="1"/>
    <col min="256" max="16384" width="10.875" style="1" customWidth="1"/>
  </cols>
  <sheetData>
    <row r="1" spans="1:9" ht="13.5" customHeight="1">
      <c r="A1" s="5"/>
      <c r="B1" s="74"/>
      <c r="C1" s="74"/>
      <c r="D1" s="74"/>
      <c r="E1" s="74"/>
      <c r="F1" s="75"/>
      <c r="G1" s="75"/>
      <c r="H1" s="76"/>
      <c r="I1" s="78" t="s">
        <v>120</v>
      </c>
    </row>
    <row r="2" spans="1:8" ht="13.5" customHeight="1" thickBot="1">
      <c r="A2" s="5"/>
      <c r="B2" s="5"/>
      <c r="C2" s="5"/>
      <c r="D2" s="5"/>
      <c r="E2" s="5"/>
      <c r="F2" s="6"/>
      <c r="G2" s="6"/>
      <c r="H2" s="7"/>
    </row>
    <row r="3" spans="1:9" ht="13.5" customHeight="1">
      <c r="A3" s="77"/>
      <c r="B3" s="77"/>
      <c r="C3" s="71"/>
      <c r="D3" s="71"/>
      <c r="E3" s="71"/>
      <c r="F3" s="72"/>
      <c r="G3" s="72"/>
      <c r="H3" s="73"/>
      <c r="I3" s="46"/>
    </row>
    <row r="4" spans="1:13" s="4" customFormat="1" ht="13.5" customHeight="1">
      <c r="A4" s="80"/>
      <c r="B4" s="80"/>
      <c r="C4" s="45"/>
      <c r="D4" s="45"/>
      <c r="E4" s="45"/>
      <c r="F4" s="81"/>
      <c r="G4" s="100"/>
      <c r="H4" s="29"/>
      <c r="I4" s="82"/>
      <c r="M4" s="97"/>
    </row>
    <row r="5" spans="1:13" s="4" customFormat="1" ht="13.5" customHeight="1">
      <c r="A5" s="84"/>
      <c r="B5" s="84"/>
      <c r="C5" s="83"/>
      <c r="D5" s="83"/>
      <c r="E5" s="83"/>
      <c r="F5" s="70"/>
      <c r="G5" s="100"/>
      <c r="H5" s="54"/>
      <c r="I5" s="82"/>
      <c r="M5" s="97"/>
    </row>
    <row r="6" spans="1:13" s="4" customFormat="1" ht="20.25">
      <c r="A6" s="84"/>
      <c r="B6" s="84"/>
      <c r="C6" s="83"/>
      <c r="D6" s="83"/>
      <c r="E6" s="83"/>
      <c r="F6" s="99" t="s">
        <v>101</v>
      </c>
      <c r="G6" s="101"/>
      <c r="H6" s="54"/>
      <c r="I6" s="82"/>
      <c r="M6" s="97"/>
    </row>
    <row r="7" spans="1:13" s="4" customFormat="1" ht="13.5" customHeight="1">
      <c r="A7" s="84"/>
      <c r="B7" s="84"/>
      <c r="C7" s="83"/>
      <c r="D7" s="83"/>
      <c r="E7" s="83"/>
      <c r="F7" s="70"/>
      <c r="G7" s="100"/>
      <c r="H7" s="54"/>
      <c r="I7" s="82"/>
      <c r="M7" s="97"/>
    </row>
    <row r="8" spans="1:9" ht="13.5" customHeight="1" thickBot="1">
      <c r="A8" s="47"/>
      <c r="B8" s="47"/>
      <c r="C8" s="48"/>
      <c r="D8" s="48"/>
      <c r="E8" s="48"/>
      <c r="F8" s="49"/>
      <c r="G8" s="49"/>
      <c r="H8" s="50"/>
      <c r="I8" s="51"/>
    </row>
    <row r="9" spans="1:8" ht="13.5" customHeight="1">
      <c r="A9" s="5"/>
      <c r="B9" s="5"/>
      <c r="C9" s="5"/>
      <c r="D9" s="5"/>
      <c r="E9" s="5"/>
      <c r="F9" s="6"/>
      <c r="G9" s="6"/>
      <c r="H9" s="7"/>
    </row>
    <row r="10" spans="1:9" ht="16.5" customHeight="1">
      <c r="A10" s="5"/>
      <c r="B10" s="177" t="s">
        <v>110</v>
      </c>
      <c r="C10" s="178"/>
      <c r="D10" s="178"/>
      <c r="E10" s="178"/>
      <c r="F10" s="178"/>
      <c r="G10" s="178"/>
      <c r="H10" s="178"/>
      <c r="I10" s="178"/>
    </row>
    <row r="11" spans="1:9" ht="16.5" customHeight="1">
      <c r="A11" s="5"/>
      <c r="B11" s="179" t="s">
        <v>107</v>
      </c>
      <c r="C11" s="178"/>
      <c r="D11" s="178"/>
      <c r="E11" s="178"/>
      <c r="F11" s="178"/>
      <c r="G11" s="178"/>
      <c r="H11" s="178"/>
      <c r="I11" s="178"/>
    </row>
    <row r="12" spans="1:13" s="90" customFormat="1" ht="12" customHeight="1">
      <c r="A12" s="85"/>
      <c r="B12" s="85"/>
      <c r="C12" s="85"/>
      <c r="D12" s="85"/>
      <c r="E12" s="86"/>
      <c r="F12" s="87"/>
      <c r="G12" s="87"/>
      <c r="H12" s="88"/>
      <c r="I12" s="89"/>
      <c r="M12" s="98"/>
    </row>
    <row r="13" spans="1:7" ht="12.75" customHeight="1">
      <c r="A13" s="12"/>
      <c r="B13" s="12"/>
      <c r="C13" s="12"/>
      <c r="D13" s="12"/>
      <c r="E13" s="30"/>
      <c r="F13" s="29"/>
      <c r="G13" s="29"/>
    </row>
    <row r="14" spans="1:8" ht="12.75" customHeight="1">
      <c r="A14" s="12"/>
      <c r="B14" s="12"/>
      <c r="C14" s="12"/>
      <c r="D14" s="12"/>
      <c r="F14" s="29"/>
      <c r="G14" s="29"/>
      <c r="H14" s="64"/>
    </row>
    <row r="15" spans="1:11" ht="12.75" customHeight="1">
      <c r="A15" s="12"/>
      <c r="B15" s="12"/>
      <c r="C15" s="12"/>
      <c r="D15" s="12"/>
      <c r="F15" s="182" t="s">
        <v>111</v>
      </c>
      <c r="G15" s="183"/>
      <c r="H15" s="180" t="s">
        <v>112</v>
      </c>
      <c r="I15" s="181"/>
      <c r="J15" s="180" t="s">
        <v>106</v>
      </c>
      <c r="K15" s="181"/>
    </row>
    <row r="16" spans="1:11" ht="12.75" customHeight="1">
      <c r="A16" s="12"/>
      <c r="B16" s="31"/>
      <c r="C16" s="32"/>
      <c r="D16" s="32"/>
      <c r="E16" s="26" t="s">
        <v>1</v>
      </c>
      <c r="F16" s="10" t="s">
        <v>2</v>
      </c>
      <c r="G16" s="10" t="s">
        <v>3</v>
      </c>
      <c r="H16" s="103" t="s">
        <v>2</v>
      </c>
      <c r="I16" s="103" t="s">
        <v>3</v>
      </c>
      <c r="J16" s="103" t="s">
        <v>2</v>
      </c>
      <c r="K16" s="103" t="s">
        <v>3</v>
      </c>
    </row>
    <row r="17" spans="1:11" ht="12.75" customHeight="1">
      <c r="A17" s="12"/>
      <c r="B17" s="11"/>
      <c r="C17" s="12"/>
      <c r="D17" s="12"/>
      <c r="E17" s="9" t="s">
        <v>0</v>
      </c>
      <c r="F17" s="28"/>
      <c r="G17" s="28"/>
      <c r="H17" s="104"/>
      <c r="I17" s="104"/>
      <c r="J17" s="104"/>
      <c r="K17" s="104"/>
    </row>
    <row r="18" spans="1:11" ht="12.75" customHeight="1">
      <c r="A18" s="12"/>
      <c r="B18" s="16" t="s">
        <v>4</v>
      </c>
      <c r="C18" s="12"/>
      <c r="D18" s="12"/>
      <c r="F18" s="28"/>
      <c r="G18" s="157">
        <f>F19+F36+F39+F40+F42</f>
        <v>8911355.38</v>
      </c>
      <c r="H18" s="104"/>
      <c r="I18" s="145">
        <f>H19+H36+H39+H40+H42</f>
        <v>7098769.35</v>
      </c>
      <c r="J18" s="104"/>
      <c r="K18" s="105">
        <v>12020729812</v>
      </c>
    </row>
    <row r="19" spans="1:11" ht="12.75" customHeight="1">
      <c r="A19" s="12"/>
      <c r="B19" s="11"/>
      <c r="C19" s="12" t="s">
        <v>88</v>
      </c>
      <c r="D19" s="12"/>
      <c r="F19" s="158">
        <f>SUM(F20:F34)</f>
        <v>6080408.78</v>
      </c>
      <c r="G19" s="33"/>
      <c r="H19" s="142">
        <f>SUM(H20:H34)</f>
        <v>5164780.08</v>
      </c>
      <c r="I19" s="106"/>
      <c r="J19" s="106">
        <f>SUM(J20:J34)</f>
        <v>7764358851</v>
      </c>
      <c r="K19" s="106"/>
    </row>
    <row r="20" spans="1:11" ht="12.75" customHeight="1">
      <c r="A20" s="12"/>
      <c r="B20" s="11"/>
      <c r="C20" s="12"/>
      <c r="D20" t="s">
        <v>22</v>
      </c>
      <c r="E20" s="9" t="s">
        <v>117</v>
      </c>
      <c r="F20" s="155">
        <v>1472534.1</v>
      </c>
      <c r="G20" s="36"/>
      <c r="H20" s="143">
        <v>1388846.9</v>
      </c>
      <c r="I20" s="106"/>
      <c r="J20" s="107">
        <v>2044114950</v>
      </c>
      <c r="K20" s="106"/>
    </row>
    <row r="21" spans="1:11" ht="12.75" customHeight="1">
      <c r="A21" s="12"/>
      <c r="B21" s="11"/>
      <c r="C21" s="12"/>
      <c r="D21"/>
      <c r="E21" s="9" t="s">
        <v>118</v>
      </c>
      <c r="F21" s="155">
        <f>750745+117000</f>
        <v>867745</v>
      </c>
      <c r="G21" s="36"/>
      <c r="H21" s="143">
        <v>0</v>
      </c>
      <c r="I21" s="106"/>
      <c r="J21" s="107"/>
      <c r="K21" s="106"/>
    </row>
    <row r="22" spans="1:11" ht="12.75" customHeight="1">
      <c r="A22" s="12"/>
      <c r="B22" s="11"/>
      <c r="C22" s="12"/>
      <c r="D22" t="s">
        <v>22</v>
      </c>
      <c r="E22" s="9" t="s">
        <v>100</v>
      </c>
      <c r="F22" s="53">
        <v>0</v>
      </c>
      <c r="G22" s="36"/>
      <c r="H22" s="143">
        <v>0</v>
      </c>
      <c r="I22" s="106"/>
      <c r="J22" s="107">
        <v>0</v>
      </c>
      <c r="K22" s="106"/>
    </row>
    <row r="23" spans="1:11" ht="12.75" customHeight="1">
      <c r="A23" s="12"/>
      <c r="B23" s="11"/>
      <c r="C23" s="12"/>
      <c r="D23" t="s">
        <v>22</v>
      </c>
      <c r="E23" s="9" t="s">
        <v>74</v>
      </c>
      <c r="F23" s="156">
        <v>150809.92</v>
      </c>
      <c r="G23" s="36"/>
      <c r="H23" s="143">
        <v>193188.22</v>
      </c>
      <c r="I23" s="106"/>
      <c r="J23" s="107">
        <v>525125985</v>
      </c>
      <c r="K23" s="106"/>
    </row>
    <row r="24" spans="1:11" ht="12.75" customHeight="1">
      <c r="A24" s="12"/>
      <c r="B24" s="11"/>
      <c r="C24" s="12"/>
      <c r="D24" t="s">
        <v>22</v>
      </c>
      <c r="E24" s="9" t="s">
        <v>98</v>
      </c>
      <c r="F24" s="156">
        <v>57561.56</v>
      </c>
      <c r="G24" s="36"/>
      <c r="H24" s="143">
        <v>76840.37</v>
      </c>
      <c r="I24" s="106"/>
      <c r="J24" s="107">
        <v>85455465</v>
      </c>
      <c r="K24" s="106"/>
    </row>
    <row r="25" spans="1:11" ht="12.75" customHeight="1" hidden="1">
      <c r="A25" s="12"/>
      <c r="B25" s="11"/>
      <c r="C25" s="12"/>
      <c r="D25" t="s">
        <v>22</v>
      </c>
      <c r="E25" s="9" t="s">
        <v>99</v>
      </c>
      <c r="F25" s="53">
        <v>0</v>
      </c>
      <c r="G25" s="36"/>
      <c r="H25" s="143">
        <v>0</v>
      </c>
      <c r="I25" s="106"/>
      <c r="J25" s="107"/>
      <c r="K25" s="106"/>
    </row>
    <row r="26" spans="1:11" ht="12.75" customHeight="1">
      <c r="A26" s="12"/>
      <c r="B26" s="11"/>
      <c r="C26" s="12"/>
      <c r="D26" t="s">
        <v>22</v>
      </c>
      <c r="E26" s="9" t="s">
        <v>109</v>
      </c>
      <c r="F26" s="156">
        <v>48959.14</v>
      </c>
      <c r="G26" s="36"/>
      <c r="H26" s="143">
        <v>49493.78</v>
      </c>
      <c r="I26" s="106"/>
      <c r="J26" s="107">
        <v>219999996</v>
      </c>
      <c r="K26" s="106"/>
    </row>
    <row r="27" spans="1:11" ht="12.75" customHeight="1">
      <c r="A27" s="12"/>
      <c r="B27" s="11"/>
      <c r="C27" s="12"/>
      <c r="D27" t="s">
        <v>22</v>
      </c>
      <c r="E27" s="9" t="s">
        <v>102</v>
      </c>
      <c r="F27" s="156">
        <v>48000</v>
      </c>
      <c r="G27" s="36"/>
      <c r="H27" s="143">
        <v>42517.74</v>
      </c>
      <c r="I27" s="106"/>
      <c r="J27" s="107">
        <v>0</v>
      </c>
      <c r="K27" s="106"/>
    </row>
    <row r="28" spans="1:11" ht="12.75" customHeight="1">
      <c r="A28" s="12"/>
      <c r="B28" s="11"/>
      <c r="C28" s="12"/>
      <c r="D28" t="s">
        <v>22</v>
      </c>
      <c r="E28" s="9" t="s">
        <v>113</v>
      </c>
      <c r="F28" s="156">
        <v>26880</v>
      </c>
      <c r="G28" s="36"/>
      <c r="H28" s="143">
        <v>643.58</v>
      </c>
      <c r="I28" s="106"/>
      <c r="J28" s="107"/>
      <c r="K28" s="106"/>
    </row>
    <row r="29" spans="1:11" ht="12.75" customHeight="1">
      <c r="A29" s="12"/>
      <c r="B29" s="11"/>
      <c r="C29" s="12"/>
      <c r="D29" t="s">
        <v>22</v>
      </c>
      <c r="E29" s="9" t="s">
        <v>76</v>
      </c>
      <c r="F29" s="156">
        <v>1132684.12</v>
      </c>
      <c r="G29" s="36"/>
      <c r="H29" s="143">
        <v>1137672.38</v>
      </c>
      <c r="I29" s="106"/>
      <c r="J29" s="107">
        <v>1863546652</v>
      </c>
      <c r="K29" s="106"/>
    </row>
    <row r="30" spans="1:11" ht="12.75" customHeight="1">
      <c r="A30" s="12"/>
      <c r="B30" s="11"/>
      <c r="C30" s="12"/>
      <c r="D30" t="s">
        <v>22</v>
      </c>
      <c r="E30" s="9" t="s">
        <v>77</v>
      </c>
      <c r="F30" s="156">
        <v>1698583.22</v>
      </c>
      <c r="G30" s="36"/>
      <c r="H30" s="143">
        <v>1689792.61</v>
      </c>
      <c r="I30" s="106"/>
      <c r="J30" s="107">
        <v>2477396518</v>
      </c>
      <c r="K30" s="106"/>
    </row>
    <row r="31" spans="1:11" ht="12.75" customHeight="1">
      <c r="A31" s="12"/>
      <c r="B31" s="11"/>
      <c r="C31" s="12"/>
      <c r="D31" t="s">
        <v>22</v>
      </c>
      <c r="E31" s="9" t="s">
        <v>114</v>
      </c>
      <c r="F31" s="156">
        <v>8835.84</v>
      </c>
      <c r="G31" s="36"/>
      <c r="H31" s="143">
        <v>8100</v>
      </c>
      <c r="I31" s="106"/>
      <c r="J31" s="107">
        <v>109205285</v>
      </c>
      <c r="K31" s="106"/>
    </row>
    <row r="32" spans="1:11" ht="12.75" customHeight="1">
      <c r="A32" s="12"/>
      <c r="B32" s="11"/>
      <c r="C32" s="12"/>
      <c r="D32" s="12" t="s">
        <v>22</v>
      </c>
      <c r="E32" s="9" t="s">
        <v>115</v>
      </c>
      <c r="F32" s="156">
        <v>245905.56</v>
      </c>
      <c r="G32" s="36"/>
      <c r="H32" s="143">
        <v>200591.02</v>
      </c>
      <c r="I32" s="106"/>
      <c r="J32" s="107"/>
      <c r="K32" s="106"/>
    </row>
    <row r="33" spans="1:11" ht="12.75" customHeight="1">
      <c r="A33" s="12"/>
      <c r="B33" s="11"/>
      <c r="C33" s="12"/>
      <c r="D33" t="s">
        <v>22</v>
      </c>
      <c r="E33" s="9" t="s">
        <v>78</v>
      </c>
      <c r="F33" s="156">
        <v>72000</v>
      </c>
      <c r="G33" s="36"/>
      <c r="H33" s="143">
        <v>125112.08</v>
      </c>
      <c r="I33" s="106"/>
      <c r="J33" s="107">
        <v>249863500</v>
      </c>
      <c r="K33" s="106"/>
    </row>
    <row r="34" spans="1:11" ht="12.75" customHeight="1">
      <c r="A34" s="12"/>
      <c r="B34" s="11"/>
      <c r="C34" s="12"/>
      <c r="D34" t="s">
        <v>22</v>
      </c>
      <c r="E34" s="9" t="s">
        <v>103</v>
      </c>
      <c r="F34" s="156">
        <v>249910.32</v>
      </c>
      <c r="G34" s="36"/>
      <c r="H34" s="143">
        <v>251981.4</v>
      </c>
      <c r="I34" s="106"/>
      <c r="J34" s="107">
        <v>189650500</v>
      </c>
      <c r="K34" s="106"/>
    </row>
    <row r="35" spans="1:11" ht="12.75" customHeight="1">
      <c r="A35" s="12"/>
      <c r="B35" s="11"/>
      <c r="C35" s="12" t="s">
        <v>87</v>
      </c>
      <c r="D35" s="12"/>
      <c r="F35" s="15"/>
      <c r="G35" s="33"/>
      <c r="H35" s="109"/>
      <c r="I35" s="106"/>
      <c r="J35" s="109"/>
      <c r="K35" s="106"/>
    </row>
    <row r="36" spans="1:11" ht="12.75" customHeight="1">
      <c r="A36" s="12"/>
      <c r="B36" s="11"/>
      <c r="C36" s="12"/>
      <c r="D36" s="12" t="s">
        <v>5</v>
      </c>
      <c r="F36" s="15">
        <f>SUM(F37:F38)</f>
        <v>0</v>
      </c>
      <c r="G36" s="33"/>
      <c r="H36" s="144">
        <f>H37+H38</f>
        <v>2046.4299999999998</v>
      </c>
      <c r="I36" s="106"/>
      <c r="J36" s="109">
        <f>J37+J38</f>
        <v>23192468</v>
      </c>
      <c r="K36" s="106"/>
    </row>
    <row r="37" spans="1:11" ht="12.75" customHeight="1">
      <c r="A37" s="12"/>
      <c r="B37" s="11"/>
      <c r="C37" s="12"/>
      <c r="D37" t="s">
        <v>22</v>
      </c>
      <c r="E37" s="9" t="s">
        <v>89</v>
      </c>
      <c r="F37" s="95">
        <v>0</v>
      </c>
      <c r="G37" s="94"/>
      <c r="H37" s="143">
        <v>3052.37</v>
      </c>
      <c r="I37" s="106"/>
      <c r="J37" s="108">
        <v>22527154</v>
      </c>
      <c r="K37" s="106"/>
    </row>
    <row r="38" spans="1:11" ht="12.75" customHeight="1">
      <c r="A38" s="12"/>
      <c r="B38" s="11"/>
      <c r="C38" s="12"/>
      <c r="D38" t="s">
        <v>22</v>
      </c>
      <c r="E38" s="9" t="s">
        <v>97</v>
      </c>
      <c r="F38" s="92">
        <v>0</v>
      </c>
      <c r="G38" s="36"/>
      <c r="H38" s="143">
        <v>-1005.94</v>
      </c>
      <c r="I38" s="106"/>
      <c r="J38" s="110">
        <v>665314</v>
      </c>
      <c r="K38" s="106"/>
    </row>
    <row r="39" spans="1:11" ht="12.75" customHeight="1">
      <c r="A39" s="12"/>
      <c r="B39" s="11"/>
      <c r="C39" s="12" t="s">
        <v>86</v>
      </c>
      <c r="D39" s="12"/>
      <c r="F39" s="93">
        <v>0</v>
      </c>
      <c r="G39" s="33"/>
      <c r="H39" s="143">
        <f>J39/1936.27</f>
        <v>0</v>
      </c>
      <c r="I39" s="106"/>
      <c r="J39" s="111">
        <v>0</v>
      </c>
      <c r="K39" s="106"/>
    </row>
    <row r="40" spans="1:11" ht="12.75" customHeight="1">
      <c r="A40" s="12"/>
      <c r="B40" s="11"/>
      <c r="C40" s="12" t="s">
        <v>6</v>
      </c>
      <c r="D40" s="12"/>
      <c r="F40" s="91">
        <v>0</v>
      </c>
      <c r="G40" s="33"/>
      <c r="H40" s="143">
        <f>J40/1936.27</f>
        <v>0</v>
      </c>
      <c r="I40" s="106"/>
      <c r="J40" s="112">
        <v>0</v>
      </c>
      <c r="K40" s="106"/>
    </row>
    <row r="41" spans="1:11" ht="12.75" customHeight="1">
      <c r="A41" s="12"/>
      <c r="B41" s="11"/>
      <c r="C41" s="12" t="s">
        <v>7</v>
      </c>
      <c r="D41" s="12"/>
      <c r="F41" s="79" t="s">
        <v>0</v>
      </c>
      <c r="G41" s="15"/>
      <c r="H41" s="143">
        <f>J41/1936.27</f>
        <v>0</v>
      </c>
      <c r="I41" s="109"/>
      <c r="J41" s="113">
        <v>0</v>
      </c>
      <c r="K41" s="109"/>
    </row>
    <row r="42" spans="1:11" ht="12.75" customHeight="1">
      <c r="A42" s="12"/>
      <c r="B42" s="11"/>
      <c r="C42" s="12"/>
      <c r="D42" s="12" t="s">
        <v>8</v>
      </c>
      <c r="F42" s="159">
        <f>SUM(F43:F57)</f>
        <v>2830946.6000000006</v>
      </c>
      <c r="G42" s="15"/>
      <c r="H42" s="143">
        <f>SUM(H43:H57)</f>
        <v>1931942.8400000003</v>
      </c>
      <c r="I42" s="109"/>
      <c r="J42" s="114">
        <v>3635595181</v>
      </c>
      <c r="K42" s="109"/>
    </row>
    <row r="43" spans="1:11" ht="12.75" customHeight="1">
      <c r="A43" s="12"/>
      <c r="B43" s="11"/>
      <c r="C43" s="12"/>
      <c r="D43" t="s">
        <v>22</v>
      </c>
      <c r="E43" s="9" t="s">
        <v>117</v>
      </c>
      <c r="F43" s="156">
        <f>303000+1473359</f>
        <v>1776359</v>
      </c>
      <c r="G43" s="36"/>
      <c r="H43" s="143">
        <v>1355219.55</v>
      </c>
      <c r="I43" s="115"/>
      <c r="J43" s="107">
        <v>2867127482</v>
      </c>
      <c r="K43" s="115"/>
    </row>
    <row r="44" spans="1:11" ht="12.75" customHeight="1">
      <c r="A44" s="12"/>
      <c r="B44" s="11"/>
      <c r="C44" s="12"/>
      <c r="D44" t="s">
        <v>22</v>
      </c>
      <c r="E44" s="9" t="s">
        <v>118</v>
      </c>
      <c r="F44" s="156">
        <v>601290</v>
      </c>
      <c r="G44" s="36"/>
      <c r="H44" s="143"/>
      <c r="I44" s="115"/>
      <c r="J44" s="107"/>
      <c r="K44" s="115"/>
    </row>
    <row r="45" spans="1:11" ht="12.75" customHeight="1">
      <c r="A45" s="12"/>
      <c r="B45" s="11"/>
      <c r="C45" s="12"/>
      <c r="D45" t="s">
        <v>22</v>
      </c>
      <c r="E45" s="9" t="s">
        <v>97</v>
      </c>
      <c r="F45" s="156">
        <v>0</v>
      </c>
      <c r="G45" s="36"/>
      <c r="H45" s="143">
        <v>846.37</v>
      </c>
      <c r="I45" s="115"/>
      <c r="J45" s="107">
        <v>20645756</v>
      </c>
      <c r="K45" s="115"/>
    </row>
    <row r="46" spans="1:11" ht="12.75" customHeight="1">
      <c r="A46" s="12"/>
      <c r="B46" s="11"/>
      <c r="C46" s="12"/>
      <c r="D46" t="s">
        <v>22</v>
      </c>
      <c r="E46" s="9" t="s">
        <v>74</v>
      </c>
      <c r="F46" s="156">
        <f>103767.64+150450</f>
        <v>254217.64</v>
      </c>
      <c r="G46" s="36"/>
      <c r="H46" s="143">
        <v>281931.28</v>
      </c>
      <c r="I46" s="115"/>
      <c r="J46" s="107">
        <v>456346688</v>
      </c>
      <c r="K46" s="115"/>
    </row>
    <row r="47" spans="1:11" ht="12.75" customHeight="1">
      <c r="A47" s="12"/>
      <c r="B47" s="11"/>
      <c r="C47" s="12"/>
      <c r="D47" t="s">
        <v>22</v>
      </c>
      <c r="E47" s="9" t="s">
        <v>98</v>
      </c>
      <c r="F47" s="156">
        <f>15522.2+58650</f>
        <v>74172.2</v>
      </c>
      <c r="G47" s="36"/>
      <c r="H47" s="143">
        <v>69698.99</v>
      </c>
      <c r="I47" s="115"/>
      <c r="J47" s="107">
        <v>24958896</v>
      </c>
      <c r="K47" s="115"/>
    </row>
    <row r="48" spans="1:11" ht="12.75" customHeight="1">
      <c r="A48" s="12"/>
      <c r="B48" s="11"/>
      <c r="C48" s="12"/>
      <c r="D48" t="s">
        <v>22</v>
      </c>
      <c r="E48" s="9" t="s">
        <v>109</v>
      </c>
      <c r="F48" s="156">
        <v>0</v>
      </c>
      <c r="G48" s="36"/>
      <c r="H48" s="143">
        <v>42582.46</v>
      </c>
      <c r="I48" s="115"/>
      <c r="J48" s="107">
        <v>14836</v>
      </c>
      <c r="K48" s="115"/>
    </row>
    <row r="49" spans="1:11" ht="12.75" customHeight="1">
      <c r="A49" s="12"/>
      <c r="B49" s="11"/>
      <c r="C49" s="12"/>
      <c r="D49" t="s">
        <v>22</v>
      </c>
      <c r="E49" s="9" t="s">
        <v>102</v>
      </c>
      <c r="F49" s="156">
        <v>6363.64</v>
      </c>
      <c r="G49" s="36"/>
      <c r="H49" s="143">
        <v>18331.29</v>
      </c>
      <c r="I49" s="115"/>
      <c r="J49" s="107">
        <v>0</v>
      </c>
      <c r="K49" s="115"/>
    </row>
    <row r="50" spans="1:11" ht="12.75" customHeight="1">
      <c r="A50" s="12"/>
      <c r="B50" s="11"/>
      <c r="C50" s="12"/>
      <c r="D50" t="s">
        <v>22</v>
      </c>
      <c r="E50" s="9" t="s">
        <v>113</v>
      </c>
      <c r="F50" s="156">
        <v>10125</v>
      </c>
      <c r="G50" s="36"/>
      <c r="H50" s="143">
        <v>0</v>
      </c>
      <c r="I50" s="115"/>
      <c r="J50" s="107"/>
      <c r="K50" s="115"/>
    </row>
    <row r="51" spans="1:11" ht="12.75" customHeight="1">
      <c r="A51" s="12"/>
      <c r="B51" s="11"/>
      <c r="C51" s="12"/>
      <c r="D51" t="s">
        <v>22</v>
      </c>
      <c r="E51" s="9" t="s">
        <v>76</v>
      </c>
      <c r="F51" s="156">
        <v>0</v>
      </c>
      <c r="G51" s="36"/>
      <c r="H51" s="143">
        <v>3164.34</v>
      </c>
      <c r="I51" s="115"/>
      <c r="J51" s="107">
        <v>1595647</v>
      </c>
      <c r="K51" s="115"/>
    </row>
    <row r="52" spans="1:11" ht="12.75" customHeight="1">
      <c r="A52" s="12"/>
      <c r="B52" s="11"/>
      <c r="C52" s="12"/>
      <c r="D52" t="s">
        <v>22</v>
      </c>
      <c r="E52" s="9" t="s">
        <v>77</v>
      </c>
      <c r="F52" s="156">
        <v>0</v>
      </c>
      <c r="G52" s="36"/>
      <c r="H52" s="143">
        <v>26740.32</v>
      </c>
      <c r="I52" s="115"/>
      <c r="J52" s="107">
        <v>1628745</v>
      </c>
      <c r="K52" s="115"/>
    </row>
    <row r="53" spans="1:11" ht="12.75" customHeight="1">
      <c r="A53" s="12"/>
      <c r="B53" s="11"/>
      <c r="C53" s="12"/>
      <c r="D53" t="s">
        <v>22</v>
      </c>
      <c r="E53" s="9" t="s">
        <v>114</v>
      </c>
      <c r="F53" s="156">
        <v>0</v>
      </c>
      <c r="G53" s="36"/>
      <c r="H53" s="143">
        <v>6000</v>
      </c>
      <c r="I53" s="115"/>
      <c r="J53" s="107">
        <v>9644</v>
      </c>
      <c r="K53" s="115"/>
    </row>
    <row r="54" spans="1:11" ht="12.75" customHeight="1">
      <c r="A54" s="12"/>
      <c r="B54" s="11"/>
      <c r="C54" s="12"/>
      <c r="D54" s="12" t="s">
        <v>22</v>
      </c>
      <c r="E54" s="9" t="s">
        <v>115</v>
      </c>
      <c r="F54" s="156">
        <f>51850+4957.12</f>
        <v>56807.12</v>
      </c>
      <c r="G54" s="36"/>
      <c r="H54" s="143">
        <v>82848.77</v>
      </c>
      <c r="I54" s="115"/>
      <c r="J54" s="107">
        <v>148088986</v>
      </c>
      <c r="K54" s="115"/>
    </row>
    <row r="55" spans="1:11" ht="12.75" customHeight="1">
      <c r="A55" s="12"/>
      <c r="B55" s="11"/>
      <c r="C55" s="12"/>
      <c r="D55" t="s">
        <v>22</v>
      </c>
      <c r="E55" s="9" t="s">
        <v>78</v>
      </c>
      <c r="F55" s="156">
        <v>0</v>
      </c>
      <c r="G55" s="36"/>
      <c r="H55" s="143">
        <v>135.45</v>
      </c>
      <c r="I55" s="115"/>
      <c r="J55" s="107">
        <v>1031082</v>
      </c>
      <c r="K55" s="115"/>
    </row>
    <row r="56" spans="1:11" ht="12.75" customHeight="1">
      <c r="A56" s="12"/>
      <c r="B56" s="11"/>
      <c r="C56" s="12"/>
      <c r="D56" t="s">
        <v>22</v>
      </c>
      <c r="E56" s="9" t="s">
        <v>104</v>
      </c>
      <c r="F56" s="156">
        <v>0</v>
      </c>
      <c r="G56" s="36"/>
      <c r="H56" s="143">
        <v>25637.92</v>
      </c>
      <c r="I56" s="115"/>
      <c r="J56" s="107">
        <v>31866498</v>
      </c>
      <c r="K56" s="115"/>
    </row>
    <row r="57" spans="1:11" ht="12.75" customHeight="1">
      <c r="A57" s="12"/>
      <c r="B57" s="11"/>
      <c r="C57" s="12"/>
      <c r="D57" s="12" t="s">
        <v>116</v>
      </c>
      <c r="F57" s="156">
        <v>51612</v>
      </c>
      <c r="G57" s="36"/>
      <c r="H57" s="143">
        <v>18806.1</v>
      </c>
      <c r="I57" s="115"/>
      <c r="J57" s="107">
        <v>0</v>
      </c>
      <c r="K57" s="115"/>
    </row>
    <row r="58" spans="1:11" ht="12.75" customHeight="1">
      <c r="A58" s="12"/>
      <c r="B58" s="11"/>
      <c r="C58" s="12"/>
      <c r="D58" s="12"/>
      <c r="E58" s="12"/>
      <c r="F58" s="15"/>
      <c r="G58" s="15"/>
      <c r="H58" s="109"/>
      <c r="I58" s="109"/>
      <c r="J58" s="109"/>
      <c r="K58" s="109"/>
    </row>
    <row r="59" spans="1:13" s="3" customFormat="1" ht="12.75" customHeight="1">
      <c r="A59" s="17"/>
      <c r="B59" s="16" t="s">
        <v>9</v>
      </c>
      <c r="C59" s="17"/>
      <c r="D59" s="17"/>
      <c r="E59" s="24"/>
      <c r="F59" s="18"/>
      <c r="G59" s="160">
        <f>-(F61+F77+F95+F106+F112+F119+F122+F123+F125)</f>
        <v>-8816736.549999999</v>
      </c>
      <c r="H59" s="116"/>
      <c r="I59" s="149">
        <f>-(H61+H77+H95+H106+H112+H119+H122+H123+H125)</f>
        <v>-7047710.119999999</v>
      </c>
      <c r="J59" s="116"/>
      <c r="K59" s="117">
        <v>-13079347992</v>
      </c>
      <c r="M59" s="96"/>
    </row>
    <row r="60" spans="1:11" ht="12.75" customHeight="1">
      <c r="A60" s="12"/>
      <c r="B60" s="11"/>
      <c r="C60" s="12" t="s">
        <v>10</v>
      </c>
      <c r="D60" s="12"/>
      <c r="F60" s="15" t="s">
        <v>0</v>
      </c>
      <c r="G60" s="15"/>
      <c r="H60" s="109" t="s">
        <v>0</v>
      </c>
      <c r="I60" s="109"/>
      <c r="J60" s="109" t="s">
        <v>0</v>
      </c>
      <c r="K60" s="109"/>
    </row>
    <row r="61" spans="1:11" ht="12.75" customHeight="1">
      <c r="A61" s="12"/>
      <c r="B61" s="11"/>
      <c r="D61" s="12" t="s">
        <v>11</v>
      </c>
      <c r="E61" s="61"/>
      <c r="F61" s="161">
        <f>SUM(F62:F76)</f>
        <v>2764182.67</v>
      </c>
      <c r="G61" s="15"/>
      <c r="H61" s="144">
        <f>SUM(H62:H76)</f>
        <v>2488133.09</v>
      </c>
      <c r="I61" s="109"/>
      <c r="J61" s="109">
        <v>4380769479</v>
      </c>
      <c r="K61" s="109"/>
    </row>
    <row r="62" spans="1:11" ht="12.75" customHeight="1">
      <c r="A62" s="12"/>
      <c r="B62" s="11"/>
      <c r="C62" s="12"/>
      <c r="D62" t="s">
        <v>22</v>
      </c>
      <c r="E62" s="9" t="s">
        <v>117</v>
      </c>
      <c r="F62" s="156">
        <v>360823.64</v>
      </c>
      <c r="G62" s="15"/>
      <c r="H62" s="143">
        <v>271678.83</v>
      </c>
      <c r="I62" s="109"/>
      <c r="J62" s="115">
        <v>605752456</v>
      </c>
      <c r="K62" s="109"/>
    </row>
    <row r="63" spans="1:11" ht="12.75" customHeight="1">
      <c r="A63" s="12"/>
      <c r="B63" s="11"/>
      <c r="C63" s="12"/>
      <c r="D63" t="s">
        <v>22</v>
      </c>
      <c r="E63" s="9" t="s">
        <v>118</v>
      </c>
      <c r="F63" s="156">
        <v>170500</v>
      </c>
      <c r="G63" s="15"/>
      <c r="H63" s="143">
        <v>0</v>
      </c>
      <c r="I63" s="109"/>
      <c r="J63" s="115"/>
      <c r="K63" s="109"/>
    </row>
    <row r="64" spans="1:11" ht="12.75" customHeight="1">
      <c r="A64" s="12"/>
      <c r="B64" s="11"/>
      <c r="C64" s="12"/>
      <c r="D64" t="s">
        <v>22</v>
      </c>
      <c r="E64" s="9" t="s">
        <v>97</v>
      </c>
      <c r="F64" s="156">
        <v>229477.56</v>
      </c>
      <c r="G64" s="15"/>
      <c r="H64" s="143">
        <v>168882.49</v>
      </c>
      <c r="I64" s="109"/>
      <c r="J64" s="115">
        <v>487105241</v>
      </c>
      <c r="K64" s="109"/>
    </row>
    <row r="65" spans="1:11" ht="12.75" customHeight="1">
      <c r="A65" s="12"/>
      <c r="B65" s="11"/>
      <c r="C65" s="12"/>
      <c r="D65" t="s">
        <v>22</v>
      </c>
      <c r="E65" s="9" t="s">
        <v>74</v>
      </c>
      <c r="F65" s="156">
        <v>5851.78</v>
      </c>
      <c r="G65" s="15"/>
      <c r="H65" s="143">
        <v>7556.04</v>
      </c>
      <c r="I65" s="109"/>
      <c r="J65" s="115">
        <v>13703490</v>
      </c>
      <c r="K65" s="109"/>
    </row>
    <row r="66" spans="1:11" ht="12.75" customHeight="1">
      <c r="A66" s="12"/>
      <c r="B66" s="11"/>
      <c r="C66" s="12"/>
      <c r="D66" t="s">
        <v>22</v>
      </c>
      <c r="E66" s="9" t="s">
        <v>98</v>
      </c>
      <c r="F66" s="156">
        <v>5272.41</v>
      </c>
      <c r="G66" s="15"/>
      <c r="H66" s="143">
        <v>5046.32</v>
      </c>
      <c r="I66" s="109"/>
      <c r="J66" s="115">
        <v>6937294</v>
      </c>
      <c r="K66" s="109"/>
    </row>
    <row r="67" spans="1:11" ht="12.75" customHeight="1">
      <c r="A67" s="12"/>
      <c r="B67" s="11"/>
      <c r="C67" s="12"/>
      <c r="D67" t="s">
        <v>22</v>
      </c>
      <c r="E67" s="9" t="s">
        <v>109</v>
      </c>
      <c r="F67" s="156">
        <v>11258.18</v>
      </c>
      <c r="G67" s="15"/>
      <c r="H67" s="143">
        <v>12232.15</v>
      </c>
      <c r="I67" s="109"/>
      <c r="J67" s="115">
        <v>16285199</v>
      </c>
      <c r="K67" s="109"/>
    </row>
    <row r="68" spans="1:11" ht="12.75" customHeight="1">
      <c r="A68" s="12"/>
      <c r="B68" s="11"/>
      <c r="C68" s="12"/>
      <c r="D68" t="s">
        <v>22</v>
      </c>
      <c r="E68" s="9" t="s">
        <v>102</v>
      </c>
      <c r="F68" s="156">
        <v>10181.8</v>
      </c>
      <c r="G68" s="15"/>
      <c r="H68" s="143">
        <v>1428.52</v>
      </c>
      <c r="I68" s="109"/>
      <c r="J68" s="115">
        <v>0</v>
      </c>
      <c r="K68" s="109"/>
    </row>
    <row r="69" spans="1:11" ht="12.75" customHeight="1">
      <c r="A69" s="12"/>
      <c r="B69" s="11"/>
      <c r="C69" s="12"/>
      <c r="D69" t="s">
        <v>22</v>
      </c>
      <c r="E69" s="9" t="s">
        <v>113</v>
      </c>
      <c r="F69" s="156">
        <v>1500</v>
      </c>
      <c r="G69" s="15"/>
      <c r="H69" s="143">
        <v>0</v>
      </c>
      <c r="I69" s="109"/>
      <c r="J69" s="115"/>
      <c r="K69" s="109"/>
    </row>
    <row r="70" spans="1:11" ht="12.75" customHeight="1">
      <c r="A70" s="12"/>
      <c r="B70" s="11"/>
      <c r="C70" s="12"/>
      <c r="D70" t="s">
        <v>22</v>
      </c>
      <c r="E70" s="9" t="s">
        <v>76</v>
      </c>
      <c r="F70" s="156">
        <v>769777.7</v>
      </c>
      <c r="G70" s="15"/>
      <c r="H70" s="143">
        <v>814534.07</v>
      </c>
      <c r="I70" s="109"/>
      <c r="J70" s="115">
        <v>1373587462</v>
      </c>
      <c r="K70" s="109"/>
    </row>
    <row r="71" spans="1:11" ht="12.75" customHeight="1">
      <c r="A71" s="12"/>
      <c r="B71" s="11"/>
      <c r="C71" s="12"/>
      <c r="D71" t="s">
        <v>22</v>
      </c>
      <c r="E71" s="9" t="s">
        <v>77</v>
      </c>
      <c r="F71" s="156">
        <v>1171261.74</v>
      </c>
      <c r="G71" s="15"/>
      <c r="H71" s="143">
        <v>1172856.22</v>
      </c>
      <c r="I71" s="109"/>
      <c r="J71" s="115">
        <v>1829247116</v>
      </c>
      <c r="K71" s="109"/>
    </row>
    <row r="72" spans="1:11" ht="12.75" customHeight="1">
      <c r="A72" s="12"/>
      <c r="B72" s="11"/>
      <c r="C72" s="12"/>
      <c r="D72" t="s">
        <v>22</v>
      </c>
      <c r="E72" s="9" t="s">
        <v>114</v>
      </c>
      <c r="F72" s="156">
        <v>5224.04</v>
      </c>
      <c r="G72" s="15"/>
      <c r="H72" s="143">
        <v>2702.98</v>
      </c>
      <c r="I72" s="109"/>
      <c r="J72" s="115">
        <v>5812110</v>
      </c>
      <c r="K72" s="109"/>
    </row>
    <row r="73" spans="1:11" ht="12.75" customHeight="1">
      <c r="A73" s="12"/>
      <c r="B73" s="11"/>
      <c r="C73" s="12"/>
      <c r="D73" s="12" t="s">
        <v>22</v>
      </c>
      <c r="E73" s="9" t="s">
        <v>115</v>
      </c>
      <c r="F73" s="156">
        <v>9251.36</v>
      </c>
      <c r="G73" s="15"/>
      <c r="H73" s="143">
        <v>20897.77</v>
      </c>
      <c r="I73" s="109"/>
      <c r="J73" s="115"/>
      <c r="K73" s="109"/>
    </row>
    <row r="74" spans="1:11" ht="12.75" customHeight="1">
      <c r="A74" s="12"/>
      <c r="B74" s="11"/>
      <c r="C74" s="12"/>
      <c r="D74" t="s">
        <v>22</v>
      </c>
      <c r="E74" s="9" t="s">
        <v>78</v>
      </c>
      <c r="F74" s="156">
        <v>1000</v>
      </c>
      <c r="G74" s="15"/>
      <c r="H74" s="143">
        <v>0</v>
      </c>
      <c r="I74" s="109"/>
      <c r="J74" s="115">
        <v>0</v>
      </c>
      <c r="K74" s="109"/>
    </row>
    <row r="75" spans="1:11" ht="12.75" customHeight="1">
      <c r="A75" s="12"/>
      <c r="B75" s="11"/>
      <c r="C75" s="12"/>
      <c r="D75" t="s">
        <v>22</v>
      </c>
      <c r="E75" s="9" t="s">
        <v>104</v>
      </c>
      <c r="F75" s="156">
        <v>0</v>
      </c>
      <c r="G75" s="15"/>
      <c r="H75" s="143">
        <v>5.04</v>
      </c>
      <c r="I75" s="109"/>
      <c r="J75" s="115">
        <v>12518923</v>
      </c>
      <c r="K75" s="109"/>
    </row>
    <row r="76" spans="1:11" ht="12.75" customHeight="1">
      <c r="A76" s="12"/>
      <c r="B76" s="11"/>
      <c r="C76" s="12"/>
      <c r="D76" s="12" t="s">
        <v>22</v>
      </c>
      <c r="E76" s="22" t="s">
        <v>108</v>
      </c>
      <c r="F76" s="156">
        <v>12802.46</v>
      </c>
      <c r="G76" s="15"/>
      <c r="H76" s="143">
        <v>10312.66</v>
      </c>
      <c r="I76" s="109"/>
      <c r="J76" s="115">
        <v>13589893</v>
      </c>
      <c r="K76" s="109"/>
    </row>
    <row r="77" spans="1:11" ht="12.75" customHeight="1">
      <c r="A77" s="12"/>
      <c r="B77" s="11"/>
      <c r="C77" s="12" t="s">
        <v>12</v>
      </c>
      <c r="D77" s="12"/>
      <c r="F77" s="162">
        <f>SUM(F78:F94)</f>
        <v>3266928.1099999994</v>
      </c>
      <c r="G77" s="15"/>
      <c r="H77" s="146">
        <f>SUM(H78:H94)</f>
        <v>2190587.1599999997</v>
      </c>
      <c r="I77" s="109"/>
      <c r="J77" s="118">
        <v>4210407973</v>
      </c>
      <c r="K77" s="109"/>
    </row>
    <row r="78" spans="1:11" ht="12.75" customHeight="1">
      <c r="A78" s="12"/>
      <c r="B78" s="11"/>
      <c r="C78" s="12"/>
      <c r="D78" t="s">
        <v>22</v>
      </c>
      <c r="E78" s="9" t="s">
        <v>117</v>
      </c>
      <c r="F78" s="156">
        <f>1676543.27-401339.4</f>
        <v>1275203.87</v>
      </c>
      <c r="G78" s="15"/>
      <c r="H78" s="143">
        <v>965490.56</v>
      </c>
      <c r="I78" s="109"/>
      <c r="J78" s="115">
        <v>1408440542</v>
      </c>
      <c r="K78" s="109"/>
    </row>
    <row r="79" spans="1:11" ht="12.75" customHeight="1">
      <c r="A79" s="12"/>
      <c r="B79" s="11"/>
      <c r="C79" s="12"/>
      <c r="D79" t="s">
        <v>22</v>
      </c>
      <c r="E79" s="9" t="s">
        <v>119</v>
      </c>
      <c r="F79" s="156">
        <f>839686.5-168630</f>
        <v>671056.5</v>
      </c>
      <c r="G79" s="15"/>
      <c r="H79" s="143">
        <v>0</v>
      </c>
      <c r="I79" s="109"/>
      <c r="J79" s="115"/>
      <c r="K79" s="109"/>
    </row>
    <row r="80" spans="1:11" ht="12.75" customHeight="1">
      <c r="A80" s="12"/>
      <c r="B80" s="11"/>
      <c r="C80" s="12"/>
      <c r="D80" t="s">
        <v>22</v>
      </c>
      <c r="E80" s="9" t="s">
        <v>97</v>
      </c>
      <c r="F80" s="156">
        <v>74729.42</v>
      </c>
      <c r="G80" s="15"/>
      <c r="H80" s="143">
        <v>45740.72</v>
      </c>
      <c r="I80" s="109"/>
      <c r="J80" s="115">
        <v>177401293</v>
      </c>
      <c r="K80" s="109"/>
    </row>
    <row r="81" spans="1:11" ht="12.75" customHeight="1">
      <c r="A81" s="12"/>
      <c r="B81" s="11"/>
      <c r="C81" s="12"/>
      <c r="D81" t="s">
        <v>22</v>
      </c>
      <c r="E81" s="9" t="s">
        <v>74</v>
      </c>
      <c r="F81" s="156">
        <f>255344.48-23100</f>
        <v>232244.48</v>
      </c>
      <c r="G81" s="15"/>
      <c r="H81" s="143">
        <v>196739.18</v>
      </c>
      <c r="I81" s="109"/>
      <c r="J81" s="115">
        <v>540772475</v>
      </c>
      <c r="K81" s="109"/>
    </row>
    <row r="82" spans="1:11" ht="12.75" customHeight="1">
      <c r="A82" s="12"/>
      <c r="B82" s="11"/>
      <c r="C82" s="12"/>
      <c r="D82" t="s">
        <v>22</v>
      </c>
      <c r="E82" s="9" t="s">
        <v>98</v>
      </c>
      <c r="F82" s="156">
        <f>48787.86-28274.4</f>
        <v>20513.46</v>
      </c>
      <c r="G82" s="15"/>
      <c r="H82" s="143">
        <v>27155.52</v>
      </c>
      <c r="I82" s="109"/>
      <c r="J82" s="115">
        <v>79304413</v>
      </c>
      <c r="K82" s="109"/>
    </row>
    <row r="83" spans="1:11" ht="12.75" customHeight="1">
      <c r="A83" s="12"/>
      <c r="B83" s="11"/>
      <c r="C83" s="12"/>
      <c r="D83" t="s">
        <v>22</v>
      </c>
      <c r="E83" s="9" t="s">
        <v>109</v>
      </c>
      <c r="F83" s="156">
        <v>26540.86</v>
      </c>
      <c r="G83" s="15"/>
      <c r="H83" s="143">
        <v>43556.75</v>
      </c>
      <c r="I83" s="109"/>
      <c r="J83" s="115">
        <v>146792901</v>
      </c>
      <c r="K83" s="109"/>
    </row>
    <row r="84" spans="1:11" ht="12.75" customHeight="1">
      <c r="A84" s="12"/>
      <c r="B84" s="11"/>
      <c r="C84" s="12"/>
      <c r="D84" t="s">
        <v>22</v>
      </c>
      <c r="E84" s="9" t="s">
        <v>102</v>
      </c>
      <c r="F84" s="156">
        <v>31478.01</v>
      </c>
      <c r="G84" s="15"/>
      <c r="H84" s="143">
        <v>30870.42</v>
      </c>
      <c r="I84" s="109"/>
      <c r="J84" s="115">
        <v>0</v>
      </c>
      <c r="K84" s="109"/>
    </row>
    <row r="85" spans="1:11" ht="12.75" customHeight="1">
      <c r="A85" s="12"/>
      <c r="B85" s="11"/>
      <c r="C85" s="12"/>
      <c r="D85" t="s">
        <v>22</v>
      </c>
      <c r="E85" s="9" t="s">
        <v>113</v>
      </c>
      <c r="F85" s="156">
        <v>20345.64</v>
      </c>
      <c r="G85" s="15"/>
      <c r="H85" s="143">
        <v>95.96</v>
      </c>
      <c r="I85" s="109"/>
      <c r="J85" s="115"/>
      <c r="K85" s="109"/>
    </row>
    <row r="86" spans="1:11" ht="12.75" customHeight="1">
      <c r="A86" s="12"/>
      <c r="B86" s="11"/>
      <c r="C86" s="12"/>
      <c r="D86" t="s">
        <v>22</v>
      </c>
      <c r="E86" s="9" t="s">
        <v>76</v>
      </c>
      <c r="F86" s="156">
        <v>47378.42</v>
      </c>
      <c r="G86" s="15"/>
      <c r="H86" s="143">
        <v>53793.14</v>
      </c>
      <c r="I86" s="109"/>
      <c r="J86" s="115">
        <v>90314829</v>
      </c>
      <c r="K86" s="109"/>
    </row>
    <row r="87" spans="1:11" ht="12.75" customHeight="1">
      <c r="A87" s="12"/>
      <c r="B87" s="11"/>
      <c r="C87" s="12"/>
      <c r="D87" t="s">
        <v>22</v>
      </c>
      <c r="E87" s="9" t="s">
        <v>77</v>
      </c>
      <c r="F87" s="156">
        <v>34853.33</v>
      </c>
      <c r="G87" s="15"/>
      <c r="H87" s="143">
        <v>24343.07</v>
      </c>
      <c r="I87" s="109"/>
      <c r="J87" s="115">
        <v>81606455</v>
      </c>
      <c r="K87" s="109"/>
    </row>
    <row r="88" spans="1:11" ht="12.75" customHeight="1">
      <c r="A88" s="12"/>
      <c r="B88" s="11"/>
      <c r="C88" s="12"/>
      <c r="D88" t="s">
        <v>22</v>
      </c>
      <c r="E88" s="9" t="s">
        <v>114</v>
      </c>
      <c r="F88" s="156">
        <v>3189.42</v>
      </c>
      <c r="G88" s="15"/>
      <c r="H88" s="143">
        <v>9377.87</v>
      </c>
      <c r="I88" s="109"/>
      <c r="J88" s="115">
        <v>81579641</v>
      </c>
      <c r="K88" s="109"/>
    </row>
    <row r="89" spans="1:11" ht="12.75" customHeight="1">
      <c r="A89" s="12"/>
      <c r="B89" s="11"/>
      <c r="C89" s="12"/>
      <c r="D89" s="12" t="s">
        <v>22</v>
      </c>
      <c r="E89" s="9" t="s">
        <v>115</v>
      </c>
      <c r="F89" s="156">
        <v>246162.79</v>
      </c>
      <c r="G89" s="15"/>
      <c r="H89" s="143">
        <v>178619</v>
      </c>
      <c r="I89" s="109"/>
      <c r="J89" s="115"/>
      <c r="K89" s="109"/>
    </row>
    <row r="90" spans="1:11" ht="12.75" customHeight="1">
      <c r="A90" s="12"/>
      <c r="B90" s="11"/>
      <c r="C90" s="12"/>
      <c r="D90" t="s">
        <v>22</v>
      </c>
      <c r="E90" s="9" t="s">
        <v>78</v>
      </c>
      <c r="F90" s="156">
        <v>46339.84</v>
      </c>
      <c r="G90" s="15"/>
      <c r="H90" s="143">
        <v>51210.65</v>
      </c>
      <c r="I90" s="109"/>
      <c r="J90" s="115">
        <v>43500907</v>
      </c>
      <c r="K90" s="109"/>
    </row>
    <row r="91" spans="1:11" ht="12.75" customHeight="1">
      <c r="A91" s="12"/>
      <c r="B91" s="11"/>
      <c r="C91" s="12"/>
      <c r="D91" t="s">
        <v>22</v>
      </c>
      <c r="E91" s="9" t="s">
        <v>103</v>
      </c>
      <c r="F91" s="156">
        <v>222877.39</v>
      </c>
      <c r="G91" s="15"/>
      <c r="H91" s="143">
        <v>225612.55</v>
      </c>
      <c r="I91" s="109"/>
      <c r="J91" s="115">
        <v>192837781</v>
      </c>
      <c r="K91" s="109"/>
    </row>
    <row r="92" spans="1:11" ht="12.75" customHeight="1">
      <c r="A92" s="12"/>
      <c r="B92" s="11"/>
      <c r="C92" s="12"/>
      <c r="D92" s="12" t="s">
        <v>22</v>
      </c>
      <c r="E92" s="9" t="s">
        <v>92</v>
      </c>
      <c r="F92" s="156">
        <f>85956+8019.84</f>
        <v>93975.84</v>
      </c>
      <c r="G92" s="15"/>
      <c r="H92" s="143">
        <v>93985.2</v>
      </c>
      <c r="I92" s="109"/>
      <c r="J92" s="115">
        <v>132008967</v>
      </c>
      <c r="K92" s="109"/>
    </row>
    <row r="93" spans="1:11" ht="12.75" customHeight="1">
      <c r="A93" s="12"/>
      <c r="B93" s="11"/>
      <c r="C93" s="12"/>
      <c r="D93" s="12" t="s">
        <v>22</v>
      </c>
      <c r="E93" s="9" t="s">
        <v>93</v>
      </c>
      <c r="F93" s="156">
        <v>31228</v>
      </c>
      <c r="G93" s="14"/>
      <c r="H93" s="143">
        <v>27460.66</v>
      </c>
      <c r="I93" s="109"/>
      <c r="J93" s="119">
        <v>57946270</v>
      </c>
      <c r="K93" s="109"/>
    </row>
    <row r="94" spans="1:11" ht="12.75" customHeight="1">
      <c r="A94" s="12"/>
      <c r="B94" s="11"/>
      <c r="C94" s="12"/>
      <c r="D94" s="12" t="s">
        <v>22</v>
      </c>
      <c r="E94" s="22" t="s">
        <v>108</v>
      </c>
      <c r="F94" s="156">
        <f>214038.94-85956-8019.84-31228+99975.74</f>
        <v>188810.84000000003</v>
      </c>
      <c r="G94" s="15"/>
      <c r="H94" s="143">
        <v>216535.91</v>
      </c>
      <c r="I94" s="109"/>
      <c r="J94" s="115">
        <v>280534</v>
      </c>
      <c r="K94" s="109"/>
    </row>
    <row r="95" spans="1:11" ht="12.75" customHeight="1">
      <c r="A95" s="12"/>
      <c r="B95" s="11"/>
      <c r="C95" s="12" t="s">
        <v>13</v>
      </c>
      <c r="D95" s="12"/>
      <c r="E95" s="61"/>
      <c r="F95" s="162">
        <f>SUM(F96:F105)</f>
        <v>99887.98999999999</v>
      </c>
      <c r="G95" s="15"/>
      <c r="H95" s="146">
        <f>SUM(H96:H105)</f>
        <v>75520.09999999999</v>
      </c>
      <c r="I95" s="109"/>
      <c r="J95" s="118">
        <v>161250379</v>
      </c>
      <c r="K95" s="109"/>
    </row>
    <row r="96" spans="1:11" ht="12.75" customHeight="1">
      <c r="A96" s="12"/>
      <c r="B96" s="11"/>
      <c r="C96" s="12"/>
      <c r="D96" t="s">
        <v>22</v>
      </c>
      <c r="E96" s="9" t="s">
        <v>117</v>
      </c>
      <c r="F96" s="163">
        <v>24129</v>
      </c>
      <c r="G96" s="15"/>
      <c r="H96" s="143">
        <v>23944.58</v>
      </c>
      <c r="I96" s="109"/>
      <c r="J96" s="115">
        <v>46644000</v>
      </c>
      <c r="K96" s="109"/>
    </row>
    <row r="97" spans="1:11" ht="12.75" customHeight="1">
      <c r="A97" s="12"/>
      <c r="B97" s="11"/>
      <c r="C97" s="12"/>
      <c r="D97" s="12" t="s">
        <v>22</v>
      </c>
      <c r="E97" s="9" t="s">
        <v>118</v>
      </c>
      <c r="F97" s="163">
        <v>5000</v>
      </c>
      <c r="G97" s="15"/>
      <c r="H97" s="143">
        <v>0</v>
      </c>
      <c r="I97" s="109"/>
      <c r="J97" s="115"/>
      <c r="K97" s="109"/>
    </row>
    <row r="98" spans="1:11" ht="12.75" customHeight="1">
      <c r="A98" s="12"/>
      <c r="B98" s="11"/>
      <c r="C98" s="12"/>
      <c r="D98" t="s">
        <v>22</v>
      </c>
      <c r="E98" s="9" t="s">
        <v>97</v>
      </c>
      <c r="F98" s="163">
        <v>0</v>
      </c>
      <c r="G98" s="15"/>
      <c r="H98" s="143">
        <v>542.28</v>
      </c>
      <c r="I98" s="109"/>
      <c r="J98" s="115"/>
      <c r="K98" s="109"/>
    </row>
    <row r="99" spans="1:11" ht="12.75" customHeight="1">
      <c r="A99" s="12"/>
      <c r="B99" s="11"/>
      <c r="C99" s="12"/>
      <c r="D99" t="s">
        <v>22</v>
      </c>
      <c r="E99" s="9" t="s">
        <v>74</v>
      </c>
      <c r="F99" s="163">
        <v>2400.78</v>
      </c>
      <c r="G99" s="15"/>
      <c r="H99" s="143">
        <v>3908.74</v>
      </c>
      <c r="I99" s="109"/>
      <c r="J99" s="115">
        <v>20292480</v>
      </c>
      <c r="K99" s="109"/>
    </row>
    <row r="100" spans="1:11" ht="12.75" customHeight="1">
      <c r="A100" s="12"/>
      <c r="B100" s="11"/>
      <c r="C100" s="12"/>
      <c r="D100" t="s">
        <v>22</v>
      </c>
      <c r="E100" s="9" t="s">
        <v>113</v>
      </c>
      <c r="F100" s="163">
        <v>12022.44</v>
      </c>
      <c r="G100" s="15"/>
      <c r="H100" s="143">
        <v>723.04</v>
      </c>
      <c r="I100" s="109"/>
      <c r="J100" s="115"/>
      <c r="K100" s="109"/>
    </row>
    <row r="101" spans="1:11" ht="12.75" customHeight="1">
      <c r="A101" s="12"/>
      <c r="B101" s="11"/>
      <c r="C101" s="12"/>
      <c r="D101" t="s">
        <v>22</v>
      </c>
      <c r="E101" s="9" t="s">
        <v>76</v>
      </c>
      <c r="F101" s="163">
        <v>15373.76</v>
      </c>
      <c r="G101" s="15"/>
      <c r="H101" s="143">
        <v>15012.98</v>
      </c>
      <c r="I101" s="109"/>
      <c r="J101" s="115">
        <v>25668000</v>
      </c>
      <c r="K101" s="109"/>
    </row>
    <row r="102" spans="1:11" ht="12.75" customHeight="1">
      <c r="A102" s="12"/>
      <c r="B102" s="11"/>
      <c r="C102" s="12"/>
      <c r="D102" t="s">
        <v>22</v>
      </c>
      <c r="E102" s="9" t="s">
        <v>77</v>
      </c>
      <c r="F102" s="163">
        <v>25967.24</v>
      </c>
      <c r="G102" s="15"/>
      <c r="H102" s="143">
        <v>24372.69</v>
      </c>
      <c r="I102" s="109"/>
      <c r="J102" s="115">
        <v>43741899</v>
      </c>
      <c r="K102" s="109"/>
    </row>
    <row r="103" spans="1:11" ht="12.75" customHeight="1">
      <c r="A103" s="12"/>
      <c r="B103" s="11"/>
      <c r="C103" s="12"/>
      <c r="D103" t="s">
        <v>22</v>
      </c>
      <c r="E103" s="9" t="s">
        <v>115</v>
      </c>
      <c r="F103" s="163">
        <v>3267.73</v>
      </c>
      <c r="G103" s="15"/>
      <c r="H103" s="143">
        <v>0</v>
      </c>
      <c r="I103" s="109"/>
      <c r="J103" s="115"/>
      <c r="K103" s="109"/>
    </row>
    <row r="104" spans="1:11" ht="12.75" customHeight="1">
      <c r="A104" s="12"/>
      <c r="B104" s="11"/>
      <c r="C104" s="12"/>
      <c r="D104" t="s">
        <v>22</v>
      </c>
      <c r="E104" s="9" t="s">
        <v>105</v>
      </c>
      <c r="F104" s="163">
        <v>1585</v>
      </c>
      <c r="G104" s="15"/>
      <c r="H104" s="143">
        <v>1595.56</v>
      </c>
      <c r="I104" s="109"/>
      <c r="J104" s="115">
        <v>0</v>
      </c>
      <c r="K104" s="109"/>
    </row>
    <row r="105" spans="1:11" ht="12.75" customHeight="1">
      <c r="A105" s="12"/>
      <c r="B105" s="11"/>
      <c r="C105" s="12"/>
      <c r="D105" s="12" t="s">
        <v>22</v>
      </c>
      <c r="E105" s="22" t="s">
        <v>108</v>
      </c>
      <c r="F105" s="163">
        <v>10142.04</v>
      </c>
      <c r="G105" s="15"/>
      <c r="H105" s="143">
        <v>5420.23</v>
      </c>
      <c r="I105" s="109"/>
      <c r="J105" s="115">
        <v>840000</v>
      </c>
      <c r="K105" s="109"/>
    </row>
    <row r="106" spans="1:11" ht="12.75" customHeight="1">
      <c r="A106" s="12"/>
      <c r="B106" s="11"/>
      <c r="C106" s="12" t="s">
        <v>14</v>
      </c>
      <c r="D106" s="12"/>
      <c r="E106" s="61"/>
      <c r="F106" s="164">
        <f>SUM(F107:F111)</f>
        <v>2421130.13</v>
      </c>
      <c r="G106" s="15"/>
      <c r="H106" s="147">
        <f>SUM(H107:H111)</f>
        <v>2146106.7899999996</v>
      </c>
      <c r="I106" s="109"/>
      <c r="J106" s="120">
        <v>4230576296</v>
      </c>
      <c r="K106" s="109"/>
    </row>
    <row r="107" spans="1:11" ht="12.75" customHeight="1">
      <c r="A107" s="12"/>
      <c r="B107" s="11"/>
      <c r="D107" s="35" t="s">
        <v>15</v>
      </c>
      <c r="E107" s="66"/>
      <c r="F107" s="165">
        <f>1681993+85500</f>
        <v>1767493</v>
      </c>
      <c r="G107" s="15"/>
      <c r="H107" s="143">
        <v>1624263.88</v>
      </c>
      <c r="I107" s="109"/>
      <c r="J107" s="121">
        <v>3171029617</v>
      </c>
      <c r="K107" s="109"/>
    </row>
    <row r="108" spans="1:11" ht="12.75" customHeight="1">
      <c r="A108" s="12"/>
      <c r="B108" s="11"/>
      <c r="D108" s="35" t="s">
        <v>16</v>
      </c>
      <c r="E108" s="66"/>
      <c r="F108" s="165">
        <f>480763.09+16350</f>
        <v>497113.09</v>
      </c>
      <c r="G108" s="15"/>
      <c r="H108" s="143">
        <v>380696.66</v>
      </c>
      <c r="I108" s="109"/>
      <c r="J108" s="121">
        <v>747920893</v>
      </c>
      <c r="K108" s="109"/>
    </row>
    <row r="109" spans="1:11" ht="12.75" customHeight="1">
      <c r="A109" s="12"/>
      <c r="B109" s="11"/>
      <c r="D109" s="35" t="s">
        <v>17</v>
      </c>
      <c r="E109" s="66"/>
      <c r="F109" s="165">
        <v>141481.2</v>
      </c>
      <c r="G109" s="15"/>
      <c r="H109" s="143">
        <v>115237.56</v>
      </c>
      <c r="I109" s="109"/>
      <c r="J109" s="121">
        <v>191128342</v>
      </c>
      <c r="K109" s="109"/>
    </row>
    <row r="110" spans="1:11" ht="12.75" customHeight="1">
      <c r="A110" s="12"/>
      <c r="B110" s="11"/>
      <c r="D110" s="35" t="s">
        <v>18</v>
      </c>
      <c r="E110" s="66"/>
      <c r="F110" s="165">
        <v>0</v>
      </c>
      <c r="G110" s="15"/>
      <c r="H110" s="143">
        <v>0</v>
      </c>
      <c r="I110" s="109"/>
      <c r="J110" s="121">
        <v>0</v>
      </c>
      <c r="K110" s="109"/>
    </row>
    <row r="111" spans="1:11" ht="12.75" customHeight="1">
      <c r="A111" s="12"/>
      <c r="B111" s="11"/>
      <c r="D111" s="35" t="s">
        <v>95</v>
      </c>
      <c r="E111" s="66"/>
      <c r="F111" s="165">
        <v>15042.84</v>
      </c>
      <c r="G111" s="15"/>
      <c r="H111" s="143">
        <v>25908.69</v>
      </c>
      <c r="I111" s="109"/>
      <c r="J111" s="122">
        <v>120497444</v>
      </c>
      <c r="K111" s="109"/>
    </row>
    <row r="112" spans="1:11" ht="12.75" customHeight="1">
      <c r="A112" s="12"/>
      <c r="B112" s="11"/>
      <c r="C112" s="12" t="s">
        <v>19</v>
      </c>
      <c r="D112" s="12"/>
      <c r="E112" s="61"/>
      <c r="F112" s="164">
        <f>SUM(F113:F116)</f>
        <v>186874.18</v>
      </c>
      <c r="G112" s="15"/>
      <c r="H112" s="147">
        <f>SUM(H113:H117)</f>
        <v>115099.04000000001</v>
      </c>
      <c r="I112" s="109"/>
      <c r="J112" s="120">
        <v>102692356</v>
      </c>
      <c r="K112" s="109"/>
    </row>
    <row r="113" spans="1:11" ht="12.75" customHeight="1">
      <c r="A113" s="12"/>
      <c r="B113" s="11"/>
      <c r="C113" s="12"/>
      <c r="D113" s="35" t="s">
        <v>20</v>
      </c>
      <c r="E113" s="66"/>
      <c r="F113" s="165">
        <v>30600</v>
      </c>
      <c r="G113" s="15"/>
      <c r="H113" s="143">
        <v>10269.08</v>
      </c>
      <c r="I113" s="109"/>
      <c r="J113" s="121">
        <v>17054628</v>
      </c>
      <c r="K113" s="109"/>
    </row>
    <row r="114" spans="1:11" ht="12.75" customHeight="1">
      <c r="A114" s="12"/>
      <c r="B114" s="11"/>
      <c r="D114" s="35" t="s">
        <v>21</v>
      </c>
      <c r="E114" s="67"/>
      <c r="F114" s="165">
        <v>156274.18</v>
      </c>
      <c r="G114" s="15"/>
      <c r="H114" s="143">
        <v>104023.91</v>
      </c>
      <c r="I114" s="109"/>
      <c r="J114" s="121">
        <v>79698780</v>
      </c>
      <c r="K114" s="109"/>
    </row>
    <row r="115" spans="1:11" ht="12.75" customHeight="1">
      <c r="A115" s="12"/>
      <c r="B115" s="11"/>
      <c r="D115" s="35" t="s">
        <v>23</v>
      </c>
      <c r="E115" s="66"/>
      <c r="F115" s="165">
        <v>0</v>
      </c>
      <c r="G115" s="15"/>
      <c r="H115" s="143">
        <f>J115/1936.27</f>
        <v>0</v>
      </c>
      <c r="I115" s="109"/>
      <c r="J115" s="121">
        <v>0</v>
      </c>
      <c r="K115" s="109"/>
    </row>
    <row r="116" spans="1:11" ht="12.75" customHeight="1">
      <c r="A116" s="12"/>
      <c r="B116" s="11"/>
      <c r="D116" s="35" t="s">
        <v>24</v>
      </c>
      <c r="E116" s="66"/>
      <c r="F116" s="165"/>
      <c r="G116" s="15"/>
      <c r="H116" s="107" t="s">
        <v>0</v>
      </c>
      <c r="I116" s="109"/>
      <c r="J116" s="121">
        <v>5938948</v>
      </c>
      <c r="K116" s="109"/>
    </row>
    <row r="117" spans="1:11" ht="12.75" customHeight="1">
      <c r="A117" s="12"/>
      <c r="B117" s="11"/>
      <c r="D117" s="35"/>
      <c r="E117" s="67" t="s">
        <v>25</v>
      </c>
      <c r="F117" s="165">
        <v>0</v>
      </c>
      <c r="G117" s="15"/>
      <c r="H117" s="148">
        <v>806.05</v>
      </c>
      <c r="I117" s="109"/>
      <c r="J117" s="122"/>
      <c r="K117" s="109"/>
    </row>
    <row r="118" spans="1:11" ht="12.75" customHeight="1">
      <c r="A118" s="12"/>
      <c r="B118" s="11"/>
      <c r="C118" s="12" t="s">
        <v>26</v>
      </c>
      <c r="D118" s="12"/>
      <c r="E118" s="61"/>
      <c r="F118" s="15"/>
      <c r="G118" s="15"/>
      <c r="H118" s="144"/>
      <c r="I118" s="109"/>
      <c r="J118" s="109">
        <v>-96976572</v>
      </c>
      <c r="K118" s="109"/>
    </row>
    <row r="119" spans="1:11" ht="12.75" customHeight="1">
      <c r="A119" s="12"/>
      <c r="B119" s="11"/>
      <c r="D119" s="12"/>
      <c r="E119" s="13" t="s">
        <v>27</v>
      </c>
      <c r="F119" s="161">
        <f>SUM(F120:F121)</f>
        <v>0</v>
      </c>
      <c r="G119" s="15"/>
      <c r="H119" s="144">
        <f>SUM(H120:H121)</f>
        <v>-4482.59</v>
      </c>
      <c r="I119" s="109"/>
      <c r="J119" s="109">
        <v>0</v>
      </c>
      <c r="K119" s="109"/>
    </row>
    <row r="120" spans="1:11" ht="12.75" customHeight="1">
      <c r="A120" s="12"/>
      <c r="B120" s="11"/>
      <c r="C120" s="12"/>
      <c r="D120"/>
      <c r="E120" s="9" t="s">
        <v>90</v>
      </c>
      <c r="F120" s="163">
        <v>0</v>
      </c>
      <c r="G120" s="15"/>
      <c r="H120" s="143">
        <v>4793.99</v>
      </c>
      <c r="I120" s="109"/>
      <c r="J120" s="115">
        <v>110733</v>
      </c>
      <c r="K120" s="109"/>
    </row>
    <row r="121" spans="1:11" ht="12.75" customHeight="1">
      <c r="A121" s="12"/>
      <c r="B121" s="11"/>
      <c r="C121" s="12"/>
      <c r="D121"/>
      <c r="E121" s="9" t="s">
        <v>91</v>
      </c>
      <c r="F121" s="163">
        <v>0</v>
      </c>
      <c r="G121" s="15"/>
      <c r="H121" s="143">
        <v>-9276.58</v>
      </c>
      <c r="I121" s="109"/>
      <c r="J121" s="115">
        <v>-97087305</v>
      </c>
      <c r="K121" s="109"/>
    </row>
    <row r="122" spans="1:11" ht="12.75" customHeight="1">
      <c r="A122" s="12"/>
      <c r="B122" s="11"/>
      <c r="C122" s="12" t="s">
        <v>28</v>
      </c>
      <c r="D122" s="12"/>
      <c r="E122" s="61"/>
      <c r="F122" s="161">
        <v>10000</v>
      </c>
      <c r="G122" s="15"/>
      <c r="H122" s="143">
        <v>0</v>
      </c>
      <c r="I122" s="109"/>
      <c r="J122" s="109"/>
      <c r="K122" s="109"/>
    </row>
    <row r="123" spans="1:11" ht="12.75" customHeight="1">
      <c r="A123" s="12"/>
      <c r="B123" s="11"/>
      <c r="C123" s="12" t="s">
        <v>29</v>
      </c>
      <c r="D123" s="12"/>
      <c r="E123" s="61"/>
      <c r="F123" s="161">
        <f>SUM(F124:F124)</f>
        <v>0</v>
      </c>
      <c r="G123" s="15"/>
      <c r="H123" s="143">
        <v>0</v>
      </c>
      <c r="I123" s="109"/>
      <c r="J123" s="123">
        <v>0</v>
      </c>
      <c r="K123" s="109"/>
    </row>
    <row r="124" spans="1:11" ht="12.75" customHeight="1">
      <c r="A124" s="12"/>
      <c r="B124" s="11"/>
      <c r="C124" s="12"/>
      <c r="D124" s="12" t="s">
        <v>22</v>
      </c>
      <c r="E124" s="61" t="s">
        <v>89</v>
      </c>
      <c r="F124" s="161">
        <v>0</v>
      </c>
      <c r="G124" s="15"/>
      <c r="H124" s="144">
        <v>0</v>
      </c>
      <c r="I124" s="109"/>
      <c r="J124" s="109">
        <v>0</v>
      </c>
      <c r="K124" s="109"/>
    </row>
    <row r="125" spans="1:11" ht="12.75" customHeight="1">
      <c r="A125" s="12"/>
      <c r="B125" s="11"/>
      <c r="C125" s="12" t="s">
        <v>30</v>
      </c>
      <c r="D125" s="12"/>
      <c r="E125" s="61"/>
      <c r="F125" s="161">
        <f>SUM(F126:F140)</f>
        <v>67733.47</v>
      </c>
      <c r="G125" s="15"/>
      <c r="H125" s="144">
        <f>SUM(H126:H140)</f>
        <v>36746.53</v>
      </c>
      <c r="I125" s="109"/>
      <c r="J125" s="109">
        <v>90628081</v>
      </c>
      <c r="K125" s="109"/>
    </row>
    <row r="126" spans="1:11" ht="12.75" customHeight="1">
      <c r="A126" s="12"/>
      <c r="B126" s="11"/>
      <c r="C126" s="12"/>
      <c r="D126" t="s">
        <v>22</v>
      </c>
      <c r="E126" s="9" t="s">
        <v>117</v>
      </c>
      <c r="F126" s="163">
        <v>37257</v>
      </c>
      <c r="G126" s="15"/>
      <c r="H126" s="143">
        <v>22731.83</v>
      </c>
      <c r="I126" s="109"/>
      <c r="J126" s="115">
        <v>37950450</v>
      </c>
      <c r="K126" s="109"/>
    </row>
    <row r="127" spans="1:11" ht="12.75" customHeight="1">
      <c r="A127" s="12"/>
      <c r="B127" s="11"/>
      <c r="C127" s="12"/>
      <c r="D127" t="s">
        <v>22</v>
      </c>
      <c r="E127" s="9" t="s">
        <v>118</v>
      </c>
      <c r="F127" s="163">
        <v>6500</v>
      </c>
      <c r="G127" s="15"/>
      <c r="H127" s="143">
        <v>0</v>
      </c>
      <c r="I127" s="109"/>
      <c r="J127" s="115"/>
      <c r="K127" s="109"/>
    </row>
    <row r="128" spans="1:11" ht="12.75" customHeight="1">
      <c r="A128" s="12"/>
      <c r="B128" s="11"/>
      <c r="C128" s="12"/>
      <c r="D128" t="s">
        <v>22</v>
      </c>
      <c r="E128" s="9" t="s">
        <v>97</v>
      </c>
      <c r="F128" s="163">
        <v>7307.87</v>
      </c>
      <c r="G128" s="15"/>
      <c r="H128" s="143">
        <v>3244.82</v>
      </c>
      <c r="I128" s="109"/>
      <c r="J128" s="115">
        <v>11603127</v>
      </c>
      <c r="K128" s="109"/>
    </row>
    <row r="129" spans="1:11" ht="12.75" customHeight="1">
      <c r="A129" s="12"/>
      <c r="B129" s="11"/>
      <c r="C129" s="12"/>
      <c r="D129" t="s">
        <v>22</v>
      </c>
      <c r="E129" s="9" t="s">
        <v>74</v>
      </c>
      <c r="F129" s="163">
        <v>2660.82</v>
      </c>
      <c r="G129" s="15"/>
      <c r="H129" s="143">
        <v>2159.9</v>
      </c>
      <c r="I129" s="109"/>
      <c r="J129" s="115">
        <v>6956169</v>
      </c>
      <c r="K129" s="109"/>
    </row>
    <row r="130" spans="1:11" ht="12.75" customHeight="1">
      <c r="A130" s="12"/>
      <c r="B130" s="11"/>
      <c r="C130" s="12"/>
      <c r="D130" t="s">
        <v>22</v>
      </c>
      <c r="E130" s="9" t="s">
        <v>98</v>
      </c>
      <c r="F130" s="163">
        <v>500</v>
      </c>
      <c r="G130" s="15"/>
      <c r="H130" s="143">
        <v>0</v>
      </c>
      <c r="I130" s="109"/>
      <c r="J130" s="115">
        <v>1037334</v>
      </c>
      <c r="K130" s="109"/>
    </row>
    <row r="131" spans="1:11" ht="12.75" customHeight="1">
      <c r="A131" s="12"/>
      <c r="B131" s="11"/>
      <c r="C131" s="12"/>
      <c r="D131" t="s">
        <v>22</v>
      </c>
      <c r="E131" s="9" t="s">
        <v>109</v>
      </c>
      <c r="F131" s="163">
        <v>1006.32</v>
      </c>
      <c r="G131" s="15"/>
      <c r="H131" s="143">
        <v>260.89</v>
      </c>
      <c r="I131" s="109"/>
      <c r="J131" s="115">
        <v>376600</v>
      </c>
      <c r="K131" s="109"/>
    </row>
    <row r="132" spans="1:11" ht="12.75" customHeight="1">
      <c r="A132" s="12"/>
      <c r="B132" s="11"/>
      <c r="C132" s="12"/>
      <c r="D132" t="s">
        <v>94</v>
      </c>
      <c r="E132" s="9" t="s">
        <v>102</v>
      </c>
      <c r="F132" s="163">
        <v>623.24</v>
      </c>
      <c r="G132" s="15"/>
      <c r="H132" s="143">
        <v>0</v>
      </c>
      <c r="I132" s="109"/>
      <c r="J132" s="115">
        <v>0</v>
      </c>
      <c r="K132" s="109"/>
    </row>
    <row r="133" spans="1:11" ht="12.75" customHeight="1">
      <c r="A133" s="12"/>
      <c r="B133" s="11"/>
      <c r="C133" s="12"/>
      <c r="D133" t="s">
        <v>22</v>
      </c>
      <c r="E133" s="9" t="s">
        <v>113</v>
      </c>
      <c r="F133" s="163">
        <v>426.98</v>
      </c>
      <c r="G133" s="15"/>
      <c r="H133" s="143">
        <v>0</v>
      </c>
      <c r="I133" s="109"/>
      <c r="J133" s="115"/>
      <c r="K133" s="109"/>
    </row>
    <row r="134" spans="1:11" ht="12.75" customHeight="1">
      <c r="A134" s="12"/>
      <c r="B134" s="11"/>
      <c r="C134" s="12"/>
      <c r="D134" t="s">
        <v>22</v>
      </c>
      <c r="E134" s="9" t="s">
        <v>76</v>
      </c>
      <c r="F134" s="163">
        <v>2814.26</v>
      </c>
      <c r="G134" s="15"/>
      <c r="H134" s="143">
        <v>916.8</v>
      </c>
      <c r="I134" s="109"/>
      <c r="J134" s="115">
        <v>3473024</v>
      </c>
      <c r="K134" s="109"/>
    </row>
    <row r="135" spans="1:11" ht="12.75" customHeight="1">
      <c r="A135" s="12"/>
      <c r="B135" s="11"/>
      <c r="C135" s="12"/>
      <c r="D135" t="s">
        <v>22</v>
      </c>
      <c r="E135" s="9" t="s">
        <v>77</v>
      </c>
      <c r="F135" s="163">
        <v>2224.44</v>
      </c>
      <c r="G135" s="15"/>
      <c r="H135" s="143">
        <v>1043.56</v>
      </c>
      <c r="I135" s="109"/>
      <c r="J135" s="115">
        <v>5142046</v>
      </c>
      <c r="K135" s="109"/>
    </row>
    <row r="136" spans="1:11" ht="13.5" customHeight="1">
      <c r="A136" s="12"/>
      <c r="B136" s="11"/>
      <c r="C136" s="12"/>
      <c r="D136" t="s">
        <v>22</v>
      </c>
      <c r="E136" s="9" t="s">
        <v>114</v>
      </c>
      <c r="F136" s="163">
        <v>218.46</v>
      </c>
      <c r="G136" s="15"/>
      <c r="H136" s="143">
        <v>32.98</v>
      </c>
      <c r="I136" s="109"/>
      <c r="J136" s="115">
        <v>376792</v>
      </c>
      <c r="K136" s="109"/>
    </row>
    <row r="137" spans="1:11" ht="12.75" customHeight="1">
      <c r="A137" s="12"/>
      <c r="B137" s="11"/>
      <c r="C137" s="12"/>
      <c r="D137" s="12" t="s">
        <v>22</v>
      </c>
      <c r="E137" s="9" t="s">
        <v>115</v>
      </c>
      <c r="F137" s="163">
        <v>507.32</v>
      </c>
      <c r="G137" s="15"/>
      <c r="H137" s="143">
        <v>367.89</v>
      </c>
      <c r="I137" s="109"/>
      <c r="J137" s="115">
        <v>8957720</v>
      </c>
      <c r="K137" s="109"/>
    </row>
    <row r="138" spans="1:11" ht="12.75" customHeight="1">
      <c r="A138" s="12"/>
      <c r="B138" s="11"/>
      <c r="C138" s="12"/>
      <c r="D138" t="s">
        <v>22</v>
      </c>
      <c r="E138" s="9" t="s">
        <v>78</v>
      </c>
      <c r="F138" s="163">
        <v>100</v>
      </c>
      <c r="G138" s="15"/>
      <c r="H138" s="143">
        <v>0</v>
      </c>
      <c r="I138" s="109"/>
      <c r="J138" s="115">
        <v>745186</v>
      </c>
      <c r="K138" s="109"/>
    </row>
    <row r="139" spans="1:11" ht="12.75" customHeight="1">
      <c r="A139" s="12"/>
      <c r="B139" s="11"/>
      <c r="C139" s="12"/>
      <c r="D139" t="s">
        <v>22</v>
      </c>
      <c r="E139" s="9" t="s">
        <v>103</v>
      </c>
      <c r="F139" s="163">
        <v>357.32</v>
      </c>
      <c r="G139" s="15"/>
      <c r="H139" s="143">
        <v>202.54</v>
      </c>
      <c r="I139" s="109"/>
      <c r="J139" s="115">
        <v>318424</v>
      </c>
      <c r="K139" s="109"/>
    </row>
    <row r="140" spans="1:11" ht="12.75" customHeight="1">
      <c r="A140" s="12"/>
      <c r="B140" s="11"/>
      <c r="C140" s="12"/>
      <c r="D140" s="12" t="s">
        <v>22</v>
      </c>
      <c r="E140" s="9" t="s">
        <v>108</v>
      </c>
      <c r="F140" s="163">
        <v>5229.44</v>
      </c>
      <c r="G140" s="15"/>
      <c r="H140" s="143">
        <v>5785.32</v>
      </c>
      <c r="I140" s="109"/>
      <c r="J140" s="115">
        <v>10024017</v>
      </c>
      <c r="K140" s="109"/>
    </row>
    <row r="141" spans="1:11" ht="12.75" customHeight="1">
      <c r="A141" s="52"/>
      <c r="B141" s="16" t="s">
        <v>31</v>
      </c>
      <c r="C141" s="37"/>
      <c r="D141" s="37"/>
      <c r="E141" s="60"/>
      <c r="F141" s="15" t="s">
        <v>0</v>
      </c>
      <c r="G141" s="157">
        <f>G18+G59</f>
        <v>94618.83000000194</v>
      </c>
      <c r="H141" s="109" t="s">
        <v>0</v>
      </c>
      <c r="I141" s="145">
        <f>I18+I59</f>
        <v>51059.23000000045</v>
      </c>
      <c r="J141" s="109" t="s">
        <v>0</v>
      </c>
      <c r="K141" s="105">
        <v>-1058618180</v>
      </c>
    </row>
    <row r="142" spans="1:11" ht="12.75" customHeight="1">
      <c r="A142" s="12"/>
      <c r="B142" s="19" t="s">
        <v>32</v>
      </c>
      <c r="C142" s="12"/>
      <c r="D142" s="12"/>
      <c r="E142" s="13"/>
      <c r="F142" s="15" t="s">
        <v>0</v>
      </c>
      <c r="G142" s="15"/>
      <c r="H142" s="109">
        <v>0</v>
      </c>
      <c r="I142" s="109" t="s">
        <v>0</v>
      </c>
      <c r="J142" s="109">
        <v>0</v>
      </c>
      <c r="K142" s="109" t="s">
        <v>0</v>
      </c>
    </row>
    <row r="143" spans="1:11" ht="12.75" customHeight="1">
      <c r="A143" s="12"/>
      <c r="B143" s="11"/>
      <c r="C143" s="12"/>
      <c r="D143" s="12"/>
      <c r="E143" s="13"/>
      <c r="F143" s="15" t="s">
        <v>0</v>
      </c>
      <c r="G143" s="15"/>
      <c r="H143" s="109"/>
      <c r="I143" s="109"/>
      <c r="J143" s="109"/>
      <c r="K143" s="109"/>
    </row>
    <row r="144" spans="1:13" s="3" customFormat="1" ht="12.75" customHeight="1">
      <c r="A144" s="17"/>
      <c r="B144" s="16" t="s">
        <v>33</v>
      </c>
      <c r="C144" s="17"/>
      <c r="D144" s="17"/>
      <c r="E144" s="59"/>
      <c r="F144" s="18" t="s">
        <v>0</v>
      </c>
      <c r="G144" s="160">
        <f>(F145+F149-F170)</f>
        <v>15381.17</v>
      </c>
      <c r="H144" s="116"/>
      <c r="I144" s="149">
        <f>H145+H149-H170</f>
        <v>25103.05</v>
      </c>
      <c r="J144" s="116">
        <v>0</v>
      </c>
      <c r="K144" s="117">
        <v>47865644</v>
      </c>
      <c r="M144" s="96"/>
    </row>
    <row r="145" spans="1:11" ht="12.75" customHeight="1">
      <c r="A145" s="12"/>
      <c r="B145" s="11"/>
      <c r="C145" s="12" t="s">
        <v>34</v>
      </c>
      <c r="D145" s="12"/>
      <c r="E145" s="61"/>
      <c r="F145" s="166">
        <f>SUM(F146:F148)</f>
        <v>0</v>
      </c>
      <c r="G145" s="15" t="s">
        <v>0</v>
      </c>
      <c r="H145" s="124">
        <f>SUM(H146:H148)</f>
        <v>0</v>
      </c>
      <c r="I145" s="109"/>
      <c r="J145" s="124">
        <f>SUM(J146:J148)</f>
        <v>0</v>
      </c>
      <c r="K145" s="109"/>
    </row>
    <row r="146" spans="1:11" ht="12.75" customHeight="1">
      <c r="A146" s="12"/>
      <c r="B146" s="11"/>
      <c r="E146" s="13" t="s">
        <v>35</v>
      </c>
      <c r="F146" s="163">
        <v>0</v>
      </c>
      <c r="G146" s="15"/>
      <c r="H146" s="143">
        <v>0</v>
      </c>
      <c r="I146" s="109" t="s">
        <v>0</v>
      </c>
      <c r="J146" s="121">
        <v>0</v>
      </c>
      <c r="K146" s="109" t="s">
        <v>0</v>
      </c>
    </row>
    <row r="147" spans="1:11" ht="12.75" customHeight="1">
      <c r="A147" s="12"/>
      <c r="B147" s="11"/>
      <c r="E147" s="13" t="s">
        <v>36</v>
      </c>
      <c r="F147" s="163">
        <v>0</v>
      </c>
      <c r="G147" s="15"/>
      <c r="H147" s="143">
        <v>0</v>
      </c>
      <c r="I147" s="109"/>
      <c r="J147" s="121">
        <v>0</v>
      </c>
      <c r="K147" s="109"/>
    </row>
    <row r="148" spans="1:11" ht="12.75" customHeight="1">
      <c r="A148" s="12"/>
      <c r="B148" s="11"/>
      <c r="E148" s="13" t="s">
        <v>37</v>
      </c>
      <c r="F148" s="163">
        <v>0</v>
      </c>
      <c r="G148" s="15"/>
      <c r="H148" s="143">
        <v>0</v>
      </c>
      <c r="I148" s="109"/>
      <c r="J148" s="122">
        <v>0</v>
      </c>
      <c r="K148" s="109"/>
    </row>
    <row r="149" spans="1:11" ht="12.75" customHeight="1">
      <c r="A149" s="12"/>
      <c r="B149" s="11"/>
      <c r="C149" s="12" t="s">
        <v>38</v>
      </c>
      <c r="D149" s="12"/>
      <c r="E149" s="61"/>
      <c r="F149" s="164">
        <f>SUM(F150+F155+F157+F160+F164)</f>
        <v>17900</v>
      </c>
      <c r="G149" s="15" t="s">
        <v>0</v>
      </c>
      <c r="H149" s="143">
        <f>SUM(H150+H155+H157+H160+H164)</f>
        <v>27786.39</v>
      </c>
      <c r="I149" s="109"/>
      <c r="J149" s="120">
        <v>47891039</v>
      </c>
      <c r="K149" s="109"/>
    </row>
    <row r="150" spans="1:11" ht="12.75" customHeight="1">
      <c r="A150" s="12"/>
      <c r="B150" s="11"/>
      <c r="D150" s="23" t="s">
        <v>39</v>
      </c>
      <c r="E150" s="62"/>
      <c r="F150" s="167">
        <f>SUM(F151:F153)</f>
        <v>0</v>
      </c>
      <c r="G150" s="15"/>
      <c r="H150" s="174">
        <v>0</v>
      </c>
      <c r="I150" s="109"/>
      <c r="J150" s="125">
        <v>0</v>
      </c>
      <c r="K150" s="109"/>
    </row>
    <row r="151" spans="1:11" ht="12.75" customHeight="1">
      <c r="A151" s="12"/>
      <c r="B151" s="11"/>
      <c r="D151" s="23"/>
      <c r="E151" s="13" t="s">
        <v>35</v>
      </c>
      <c r="F151" s="163">
        <v>0</v>
      </c>
      <c r="G151" s="15"/>
      <c r="H151" s="174">
        <v>0</v>
      </c>
      <c r="I151" s="109"/>
      <c r="J151" s="121" t="s">
        <v>0</v>
      </c>
      <c r="K151" s="109"/>
    </row>
    <row r="152" spans="1:11" ht="12.75" customHeight="1">
      <c r="A152" s="12"/>
      <c r="B152" s="11"/>
      <c r="D152" s="20"/>
      <c r="E152" s="13" t="s">
        <v>36</v>
      </c>
      <c r="F152" s="163">
        <v>0</v>
      </c>
      <c r="G152" s="15"/>
      <c r="H152" s="174">
        <v>0</v>
      </c>
      <c r="I152" s="109"/>
      <c r="J152" s="121"/>
      <c r="K152" s="109"/>
    </row>
    <row r="153" spans="1:11" ht="12.75" customHeight="1">
      <c r="A153" s="12"/>
      <c r="B153" s="11"/>
      <c r="D153" s="20"/>
      <c r="E153" s="13" t="s">
        <v>37</v>
      </c>
      <c r="F153" s="163">
        <v>0</v>
      </c>
      <c r="G153" s="15"/>
      <c r="H153" s="174">
        <v>0</v>
      </c>
      <c r="I153" s="109"/>
      <c r="J153" s="122" t="s">
        <v>0</v>
      </c>
      <c r="K153" s="109"/>
    </row>
    <row r="154" spans="1:11" ht="12.75" customHeight="1">
      <c r="A154" s="12"/>
      <c r="B154" s="11"/>
      <c r="D154" s="23" t="s">
        <v>40</v>
      </c>
      <c r="E154" s="62"/>
      <c r="F154" s="56" t="s">
        <v>0</v>
      </c>
      <c r="G154" s="15"/>
      <c r="H154" s="124"/>
      <c r="I154" s="109"/>
      <c r="J154" s="124"/>
      <c r="K154" s="109"/>
    </row>
    <row r="155" spans="1:11" ht="12.75" customHeight="1">
      <c r="A155" s="12"/>
      <c r="B155" s="11"/>
      <c r="D155" s="20"/>
      <c r="E155" s="63" t="s">
        <v>41</v>
      </c>
      <c r="F155" s="175">
        <v>0</v>
      </c>
      <c r="G155" s="15"/>
      <c r="H155" s="176">
        <v>0</v>
      </c>
      <c r="I155" s="109"/>
      <c r="J155" s="126" t="s">
        <v>0</v>
      </c>
      <c r="K155" s="109"/>
    </row>
    <row r="156" spans="1:11" ht="12.75" customHeight="1">
      <c r="A156" s="12"/>
      <c r="B156" s="11"/>
      <c r="D156" s="23" t="s">
        <v>42</v>
      </c>
      <c r="E156" s="62"/>
      <c r="F156" s="56" t="s">
        <v>0</v>
      </c>
      <c r="G156" s="15"/>
      <c r="H156" s="124" t="s">
        <v>0</v>
      </c>
      <c r="I156" s="109"/>
      <c r="J156" s="124" t="s">
        <v>0</v>
      </c>
      <c r="K156" s="109"/>
    </row>
    <row r="157" spans="1:11" ht="12.75" customHeight="1">
      <c r="A157" s="12"/>
      <c r="B157" s="11"/>
      <c r="D157" s="23"/>
      <c r="E157" s="62" t="s">
        <v>43</v>
      </c>
      <c r="F157" s="175">
        <v>0</v>
      </c>
      <c r="G157" s="15"/>
      <c r="H157" s="176">
        <v>0</v>
      </c>
      <c r="I157" s="109"/>
      <c r="J157" s="126"/>
      <c r="K157" s="109"/>
    </row>
    <row r="158" spans="1:11" ht="12.75" customHeight="1">
      <c r="A158" s="12"/>
      <c r="B158" s="11"/>
      <c r="D158" s="23" t="s">
        <v>44</v>
      </c>
      <c r="E158" s="62"/>
      <c r="F158" s="56" t="s">
        <v>0</v>
      </c>
      <c r="G158" s="15"/>
      <c r="H158" s="124"/>
      <c r="I158" s="109"/>
      <c r="J158" s="124"/>
      <c r="K158" s="109"/>
    </row>
    <row r="159" spans="1:11" ht="12.75" customHeight="1">
      <c r="A159" s="12"/>
      <c r="B159" s="11"/>
      <c r="D159" s="20"/>
      <c r="E159" s="63" t="s">
        <v>45</v>
      </c>
      <c r="F159" s="58" t="s">
        <v>0</v>
      </c>
      <c r="G159" s="15"/>
      <c r="H159" s="125"/>
      <c r="I159" s="109"/>
      <c r="J159" s="125"/>
      <c r="K159" s="109"/>
    </row>
    <row r="160" spans="1:11" ht="12.75" customHeight="1">
      <c r="A160" s="12"/>
      <c r="B160" s="11"/>
      <c r="D160" s="20"/>
      <c r="E160" s="62" t="s">
        <v>46</v>
      </c>
      <c r="F160" s="168">
        <v>0</v>
      </c>
      <c r="G160" s="15"/>
      <c r="H160" s="150">
        <v>0</v>
      </c>
      <c r="I160" s="109"/>
      <c r="J160" s="127"/>
      <c r="K160" s="109"/>
    </row>
    <row r="161" spans="1:11" ht="12.75" customHeight="1">
      <c r="A161" s="12"/>
      <c r="B161" s="11"/>
      <c r="D161" s="20"/>
      <c r="E161" s="13" t="s">
        <v>35</v>
      </c>
      <c r="F161" s="168">
        <v>0</v>
      </c>
      <c r="G161" s="15"/>
      <c r="H161" s="150">
        <v>0</v>
      </c>
      <c r="I161" s="109"/>
      <c r="J161" s="127"/>
      <c r="K161" s="109"/>
    </row>
    <row r="162" spans="1:11" ht="12.75" customHeight="1">
      <c r="A162" s="12"/>
      <c r="B162" s="11"/>
      <c r="D162" s="20"/>
      <c r="E162" s="13" t="s">
        <v>36</v>
      </c>
      <c r="F162" s="168">
        <v>0</v>
      </c>
      <c r="G162" s="15"/>
      <c r="H162" s="150">
        <v>0</v>
      </c>
      <c r="I162" s="109"/>
      <c r="J162" s="127"/>
      <c r="K162" s="109"/>
    </row>
    <row r="163" spans="1:11" ht="12.75" customHeight="1">
      <c r="A163" s="12"/>
      <c r="B163" s="11"/>
      <c r="D163" s="20"/>
      <c r="E163" s="13" t="s">
        <v>79</v>
      </c>
      <c r="F163" s="168">
        <v>0</v>
      </c>
      <c r="G163" s="15"/>
      <c r="H163" s="150">
        <v>0</v>
      </c>
      <c r="I163" s="109"/>
      <c r="J163" s="127"/>
      <c r="K163" s="109"/>
    </row>
    <row r="164" spans="1:11" ht="12.75" customHeight="1">
      <c r="A164" s="12"/>
      <c r="B164" s="11"/>
      <c r="D164" s="20"/>
      <c r="E164" s="13" t="s">
        <v>37</v>
      </c>
      <c r="F164" s="168">
        <f>SUM(F165:F167)</f>
        <v>17900</v>
      </c>
      <c r="G164" s="69"/>
      <c r="H164" s="150">
        <f>SUM(H165:H167)</f>
        <v>27786.39</v>
      </c>
      <c r="I164" s="109"/>
      <c r="J164" s="127">
        <f>SUM(J165:J167)</f>
        <v>47891039</v>
      </c>
      <c r="K164" s="109"/>
    </row>
    <row r="165" spans="1:11" ht="12.75" customHeight="1">
      <c r="A165" s="12"/>
      <c r="B165" s="11"/>
      <c r="D165" s="20"/>
      <c r="E165" s="68" t="s">
        <v>47</v>
      </c>
      <c r="F165" s="169">
        <v>17900</v>
      </c>
      <c r="G165" s="36"/>
      <c r="H165" s="143">
        <v>27786.39</v>
      </c>
      <c r="I165" s="115"/>
      <c r="J165" s="128">
        <v>47891039</v>
      </c>
      <c r="K165" s="115"/>
    </row>
    <row r="166" spans="1:11" ht="12.75" customHeight="1">
      <c r="A166" s="12"/>
      <c r="B166" s="11"/>
      <c r="D166" s="20"/>
      <c r="E166" s="68" t="s">
        <v>48</v>
      </c>
      <c r="F166" s="169">
        <v>0</v>
      </c>
      <c r="G166" s="36"/>
      <c r="H166" s="143">
        <v>0</v>
      </c>
      <c r="I166" s="115"/>
      <c r="J166" s="128">
        <v>0</v>
      </c>
      <c r="K166" s="115"/>
    </row>
    <row r="167" spans="1:11" ht="12.75" customHeight="1">
      <c r="A167" s="12"/>
      <c r="B167" s="11"/>
      <c r="D167" s="20"/>
      <c r="E167" s="68" t="s">
        <v>49</v>
      </c>
      <c r="F167" s="169">
        <v>0</v>
      </c>
      <c r="G167" s="36"/>
      <c r="H167" s="143">
        <v>0</v>
      </c>
      <c r="I167" s="115" t="s">
        <v>0</v>
      </c>
      <c r="J167" s="129">
        <v>0</v>
      </c>
      <c r="K167" s="115" t="s">
        <v>0</v>
      </c>
    </row>
    <row r="168" spans="1:11" ht="12.75" customHeight="1">
      <c r="A168" s="12"/>
      <c r="B168" s="11"/>
      <c r="C168" s="12" t="s">
        <v>50</v>
      </c>
      <c r="D168" s="12"/>
      <c r="E168" s="13"/>
      <c r="F168" s="15" t="s">
        <v>0</v>
      </c>
      <c r="G168" s="15"/>
      <c r="H168" s="109"/>
      <c r="I168" s="109"/>
      <c r="J168" s="109">
        <v>0</v>
      </c>
      <c r="K168" s="109"/>
    </row>
    <row r="169" spans="1:11" ht="12.75" customHeight="1">
      <c r="A169" s="12"/>
      <c r="B169" s="11"/>
      <c r="C169" s="12"/>
      <c r="D169" s="12"/>
      <c r="E169" s="13" t="s">
        <v>51</v>
      </c>
      <c r="F169" s="15" t="s">
        <v>0</v>
      </c>
      <c r="G169" s="15"/>
      <c r="H169" s="109"/>
      <c r="I169" s="109"/>
      <c r="J169" s="109">
        <v>0</v>
      </c>
      <c r="K169" s="109"/>
    </row>
    <row r="170" spans="1:11" ht="12.75" customHeight="1">
      <c r="A170" s="12"/>
      <c r="B170" s="11"/>
      <c r="C170" s="12"/>
      <c r="D170" s="12"/>
      <c r="E170" s="13" t="s">
        <v>80</v>
      </c>
      <c r="F170" s="159">
        <f>F171+F172+F173+F174</f>
        <v>2518.83</v>
      </c>
      <c r="G170" s="15" t="s">
        <v>0</v>
      </c>
      <c r="H170" s="151">
        <f>SUM(H171:H174)</f>
        <v>2683.34</v>
      </c>
      <c r="I170" s="109"/>
      <c r="J170" s="114">
        <v>25395</v>
      </c>
      <c r="K170" s="109"/>
    </row>
    <row r="171" spans="1:11" ht="12.75" customHeight="1">
      <c r="A171" s="12"/>
      <c r="B171" s="11"/>
      <c r="C171" s="12"/>
      <c r="D171" s="12"/>
      <c r="E171" s="13" t="s">
        <v>35</v>
      </c>
      <c r="F171" s="168">
        <v>0</v>
      </c>
      <c r="G171" s="15"/>
      <c r="H171" s="143">
        <f>J171/1936.27</f>
        <v>0</v>
      </c>
      <c r="I171" s="109"/>
      <c r="J171" s="127">
        <v>0</v>
      </c>
      <c r="K171" s="109"/>
    </row>
    <row r="172" spans="1:11" ht="12.75" customHeight="1">
      <c r="A172" s="12"/>
      <c r="B172" s="11"/>
      <c r="C172" s="12"/>
      <c r="D172" s="12"/>
      <c r="E172" s="13" t="s">
        <v>36</v>
      </c>
      <c r="F172" s="168">
        <v>0</v>
      </c>
      <c r="G172" s="15"/>
      <c r="H172" s="143">
        <f>J172/1936.27</f>
        <v>0</v>
      </c>
      <c r="I172" s="109"/>
      <c r="J172" s="127">
        <v>0</v>
      </c>
      <c r="K172" s="109"/>
    </row>
    <row r="173" spans="1:11" ht="12.75" customHeight="1">
      <c r="A173" s="12"/>
      <c r="B173" s="11"/>
      <c r="C173" s="12"/>
      <c r="D173" s="12"/>
      <c r="E173" s="13" t="s">
        <v>79</v>
      </c>
      <c r="F173" s="168">
        <v>0</v>
      </c>
      <c r="G173" s="15"/>
      <c r="H173" s="143">
        <f>J173/1936.27</f>
        <v>0</v>
      </c>
      <c r="I173" s="109"/>
      <c r="J173" s="127">
        <v>0</v>
      </c>
      <c r="K173" s="109"/>
    </row>
    <row r="174" spans="1:11" ht="12.75" customHeight="1">
      <c r="A174" s="12"/>
      <c r="B174" s="11"/>
      <c r="C174" s="12"/>
      <c r="D174" s="12"/>
      <c r="E174" s="13" t="s">
        <v>37</v>
      </c>
      <c r="F174" s="168">
        <f>SUM(F175:F177)</f>
        <v>2518.83</v>
      </c>
      <c r="G174" s="15"/>
      <c r="H174" s="150">
        <f>SUM(H175:H177)</f>
        <v>2683.34</v>
      </c>
      <c r="I174" s="109"/>
      <c r="J174" s="127">
        <f>SUM(J175:J177)</f>
        <v>25395</v>
      </c>
      <c r="K174" s="109"/>
    </row>
    <row r="175" spans="1:11" ht="12.75" customHeight="1">
      <c r="A175" s="12"/>
      <c r="B175" s="11"/>
      <c r="C175" s="12"/>
      <c r="D175" s="12"/>
      <c r="E175" s="68" t="s">
        <v>52</v>
      </c>
      <c r="F175" s="170">
        <v>0</v>
      </c>
      <c r="G175" s="36"/>
      <c r="H175" s="143">
        <f>J175/1936.27</f>
        <v>0</v>
      </c>
      <c r="I175" s="115"/>
      <c r="J175" s="130">
        <v>0</v>
      </c>
      <c r="K175" s="115"/>
    </row>
    <row r="176" spans="1:11" ht="12.75" customHeight="1">
      <c r="A176" s="12"/>
      <c r="B176" s="11"/>
      <c r="C176" s="12"/>
      <c r="D176" s="12"/>
      <c r="E176" s="68" t="s">
        <v>53</v>
      </c>
      <c r="F176" s="170">
        <v>0</v>
      </c>
      <c r="G176" s="36"/>
      <c r="H176" s="143">
        <f>J176/1936.27</f>
        <v>0</v>
      </c>
      <c r="I176" s="115"/>
      <c r="J176" s="130">
        <v>0</v>
      </c>
      <c r="K176" s="115">
        <v>0</v>
      </c>
    </row>
    <row r="177" spans="1:11" ht="12.75" customHeight="1" thickBot="1">
      <c r="A177" s="12"/>
      <c r="B177" s="11"/>
      <c r="C177" s="12"/>
      <c r="D177" s="12"/>
      <c r="E177" s="68" t="s">
        <v>54</v>
      </c>
      <c r="F177" s="170">
        <f>1259.64+1259.19</f>
        <v>2518.83</v>
      </c>
      <c r="G177" s="36"/>
      <c r="H177" s="143">
        <v>2683.34</v>
      </c>
      <c r="I177" s="115"/>
      <c r="J177" s="131">
        <v>25395</v>
      </c>
      <c r="K177" s="115"/>
    </row>
    <row r="178" spans="1:11" ht="12.75" customHeight="1" thickTop="1">
      <c r="A178" s="12"/>
      <c r="B178" s="11"/>
      <c r="C178" s="12"/>
      <c r="D178" s="12"/>
      <c r="E178" s="13"/>
      <c r="F178" s="38" t="s">
        <v>0</v>
      </c>
      <c r="G178" s="15"/>
      <c r="H178" s="132"/>
      <c r="I178" s="109"/>
      <c r="J178" s="132"/>
      <c r="K178" s="109"/>
    </row>
    <row r="179" spans="1:13" s="3" customFormat="1" ht="12.75" customHeight="1">
      <c r="A179" s="24"/>
      <c r="B179" s="25" t="s">
        <v>55</v>
      </c>
      <c r="C179" s="24"/>
      <c r="D179" s="24"/>
      <c r="E179" s="59"/>
      <c r="F179" s="18" t="s">
        <v>0</v>
      </c>
      <c r="G179" s="160">
        <f>F180+F186</f>
        <v>0</v>
      </c>
      <c r="H179" s="116" t="s">
        <v>0</v>
      </c>
      <c r="I179" s="149">
        <f>H180+H186</f>
        <v>0</v>
      </c>
      <c r="J179" s="116" t="s">
        <v>0</v>
      </c>
      <c r="K179" s="117"/>
      <c r="M179" s="96"/>
    </row>
    <row r="180" spans="2:11" ht="12.75" customHeight="1">
      <c r="B180" s="39"/>
      <c r="C180" s="9" t="s">
        <v>56</v>
      </c>
      <c r="E180" s="61"/>
      <c r="F180" s="164">
        <f>F181+F183+F185</f>
        <v>0</v>
      </c>
      <c r="G180" s="15"/>
      <c r="H180" s="147">
        <f>H181+H183+H185</f>
        <v>0</v>
      </c>
      <c r="I180" s="109"/>
      <c r="J180" s="120"/>
      <c r="K180" s="109"/>
    </row>
    <row r="181" spans="2:11" ht="12.75" customHeight="1">
      <c r="B181" s="39"/>
      <c r="D181" s="20" t="s">
        <v>57</v>
      </c>
      <c r="E181" s="62"/>
      <c r="F181" s="57"/>
      <c r="G181" s="15"/>
      <c r="H181" s="107"/>
      <c r="I181" s="109"/>
      <c r="J181" s="121">
        <v>0</v>
      </c>
      <c r="K181" s="109"/>
    </row>
    <row r="182" spans="2:11" ht="12.75" customHeight="1">
      <c r="B182" s="39"/>
      <c r="D182" s="20" t="s">
        <v>58</v>
      </c>
      <c r="E182" s="62"/>
      <c r="F182" s="57" t="s">
        <v>0</v>
      </c>
      <c r="G182" s="15"/>
      <c r="H182" s="121"/>
      <c r="I182" s="109"/>
      <c r="J182" s="121"/>
      <c r="K182" s="109"/>
    </row>
    <row r="183" spans="2:11" ht="12.75" customHeight="1">
      <c r="B183" s="39"/>
      <c r="D183" s="20" t="s">
        <v>0</v>
      </c>
      <c r="E183" s="62" t="s">
        <v>59</v>
      </c>
      <c r="F183" s="57"/>
      <c r="G183" s="15"/>
      <c r="H183" s="107"/>
      <c r="I183" s="109"/>
      <c r="J183" s="121">
        <v>0</v>
      </c>
      <c r="K183" s="109"/>
    </row>
    <row r="184" spans="2:11" ht="12.75" customHeight="1">
      <c r="B184" s="39"/>
      <c r="D184" s="20" t="s">
        <v>60</v>
      </c>
      <c r="E184" s="62"/>
      <c r="F184" s="57" t="s">
        <v>0</v>
      </c>
      <c r="G184" s="15"/>
      <c r="H184" s="121"/>
      <c r="I184" s="109"/>
      <c r="J184" s="121"/>
      <c r="K184" s="109"/>
    </row>
    <row r="185" spans="2:11" ht="12.75" customHeight="1">
      <c r="B185" s="39"/>
      <c r="D185" s="20"/>
      <c r="E185" s="62" t="s">
        <v>43</v>
      </c>
      <c r="F185" s="65"/>
      <c r="G185" s="15"/>
      <c r="H185" s="107"/>
      <c r="I185" s="109"/>
      <c r="J185" s="122">
        <v>0</v>
      </c>
      <c r="K185" s="109"/>
    </row>
    <row r="186" spans="2:11" ht="12.75" customHeight="1">
      <c r="B186" s="39"/>
      <c r="C186" s="9" t="s">
        <v>61</v>
      </c>
      <c r="E186" s="61"/>
      <c r="F186" s="159">
        <f>F187+F189+F191</f>
        <v>0</v>
      </c>
      <c r="G186" s="15"/>
      <c r="H186" s="151">
        <v>0</v>
      </c>
      <c r="I186" s="109"/>
      <c r="J186" s="114"/>
      <c r="K186" s="109"/>
    </row>
    <row r="187" spans="2:11" ht="12.75" customHeight="1">
      <c r="B187" s="39"/>
      <c r="D187" s="20" t="s">
        <v>57</v>
      </c>
      <c r="E187" s="62"/>
      <c r="F187" s="36"/>
      <c r="G187" s="15"/>
      <c r="H187" s="107"/>
      <c r="I187" s="109"/>
      <c r="J187" s="115">
        <v>0</v>
      </c>
      <c r="K187" s="109"/>
    </row>
    <row r="188" spans="2:11" ht="12.75" customHeight="1">
      <c r="B188" s="39"/>
      <c r="D188" s="20" t="s">
        <v>62</v>
      </c>
      <c r="E188" s="62"/>
      <c r="F188" s="36" t="s">
        <v>0</v>
      </c>
      <c r="G188" s="15"/>
      <c r="H188" s="107"/>
      <c r="I188" s="109"/>
      <c r="J188" s="115"/>
      <c r="K188" s="109"/>
    </row>
    <row r="189" spans="2:11" ht="12.75" customHeight="1">
      <c r="B189" s="39"/>
      <c r="D189" s="20" t="s">
        <v>0</v>
      </c>
      <c r="E189" s="62" t="s">
        <v>59</v>
      </c>
      <c r="F189" s="36"/>
      <c r="G189" s="15"/>
      <c r="H189" s="115" t="s">
        <v>0</v>
      </c>
      <c r="I189" s="109"/>
      <c r="J189" s="115" t="s">
        <v>0</v>
      </c>
      <c r="K189" s="109"/>
    </row>
    <row r="190" spans="2:11" ht="12.75" customHeight="1">
      <c r="B190" s="39"/>
      <c r="D190" s="20" t="s">
        <v>60</v>
      </c>
      <c r="E190" s="62"/>
      <c r="F190" s="36" t="s">
        <v>0</v>
      </c>
      <c r="G190" s="15"/>
      <c r="H190" s="115" t="s">
        <v>0</v>
      </c>
      <c r="I190" s="109"/>
      <c r="J190" s="115" t="s">
        <v>0</v>
      </c>
      <c r="K190" s="109"/>
    </row>
    <row r="191" spans="2:11" ht="12.75" customHeight="1" thickBot="1">
      <c r="B191" s="39"/>
      <c r="D191" s="20"/>
      <c r="E191" s="62" t="s">
        <v>43</v>
      </c>
      <c r="F191" s="44"/>
      <c r="G191" s="15"/>
      <c r="H191" s="107"/>
      <c r="I191" s="109"/>
      <c r="J191" s="133">
        <v>0</v>
      </c>
      <c r="K191" s="109"/>
    </row>
    <row r="192" spans="2:11" ht="12.75" customHeight="1" thickTop="1">
      <c r="B192" s="39"/>
      <c r="E192" s="61"/>
      <c r="F192" s="15" t="s">
        <v>0</v>
      </c>
      <c r="G192" s="15"/>
      <c r="H192" s="109" t="s">
        <v>0</v>
      </c>
      <c r="I192" s="109"/>
      <c r="J192" s="109" t="s">
        <v>0</v>
      </c>
      <c r="K192" s="109"/>
    </row>
    <row r="193" spans="1:13" s="3" customFormat="1" ht="12.75" customHeight="1">
      <c r="A193" s="24"/>
      <c r="B193" s="25" t="s">
        <v>63</v>
      </c>
      <c r="C193" s="24"/>
      <c r="D193" s="24"/>
      <c r="E193" s="59"/>
      <c r="F193" s="18" t="s">
        <v>0</v>
      </c>
      <c r="G193" s="160">
        <f>F196-F203</f>
        <v>0</v>
      </c>
      <c r="H193" s="116">
        <v>0</v>
      </c>
      <c r="I193" s="149">
        <f>H196-H203</f>
        <v>56644.299999999996</v>
      </c>
      <c r="J193" s="116">
        <v>0</v>
      </c>
      <c r="K193" s="117">
        <v>-172630294</v>
      </c>
      <c r="M193" s="96"/>
    </row>
    <row r="194" spans="2:11" ht="12.75" customHeight="1">
      <c r="B194" s="39"/>
      <c r="C194" s="9" t="s">
        <v>64</v>
      </c>
      <c r="E194" s="61"/>
      <c r="F194" s="56" t="s">
        <v>0</v>
      </c>
      <c r="G194" s="15"/>
      <c r="H194" s="124">
        <v>0</v>
      </c>
      <c r="I194" s="109"/>
      <c r="J194" s="124">
        <v>0</v>
      </c>
      <c r="K194" s="109"/>
    </row>
    <row r="195" spans="2:11" ht="12.75" customHeight="1">
      <c r="B195" s="39"/>
      <c r="E195" s="61" t="s">
        <v>65</v>
      </c>
      <c r="F195" s="58" t="s">
        <v>0</v>
      </c>
      <c r="G195" s="15"/>
      <c r="H195" s="125">
        <v>0</v>
      </c>
      <c r="I195" s="109"/>
      <c r="J195" s="125">
        <v>0</v>
      </c>
      <c r="K195" s="109"/>
    </row>
    <row r="196" spans="2:11" ht="12.75" customHeight="1">
      <c r="B196" s="39"/>
      <c r="E196" s="61" t="s">
        <v>66</v>
      </c>
      <c r="F196" s="161">
        <f>SUM(F197:F199)</f>
        <v>0</v>
      </c>
      <c r="G196" s="15"/>
      <c r="H196" s="144">
        <f>SUM(H197:H199)</f>
        <v>93379.15</v>
      </c>
      <c r="I196" s="109"/>
      <c r="J196" s="109">
        <v>48258840</v>
      </c>
      <c r="K196" s="109"/>
    </row>
    <row r="197" spans="2:11" ht="12.75" customHeight="1">
      <c r="B197" s="39"/>
      <c r="E197" s="61" t="s">
        <v>81</v>
      </c>
      <c r="F197" s="171">
        <v>0</v>
      </c>
      <c r="G197" s="15"/>
      <c r="H197" s="143">
        <v>0</v>
      </c>
      <c r="I197" s="109"/>
      <c r="J197" s="102">
        <v>0</v>
      </c>
      <c r="K197" s="109"/>
    </row>
    <row r="198" spans="2:11" ht="12.75" customHeight="1">
      <c r="B198" s="39"/>
      <c r="E198" s="61" t="s">
        <v>82</v>
      </c>
      <c r="F198" s="171">
        <v>0</v>
      </c>
      <c r="G198" s="14"/>
      <c r="H198" s="152">
        <v>93379.15</v>
      </c>
      <c r="I198" s="134"/>
      <c r="J198" s="115">
        <v>48258840</v>
      </c>
      <c r="K198" s="134"/>
    </row>
    <row r="199" spans="2:11" ht="12.75" customHeight="1" thickBot="1">
      <c r="B199" s="39"/>
      <c r="E199" s="61" t="s">
        <v>83</v>
      </c>
      <c r="F199" s="171">
        <v>0</v>
      </c>
      <c r="G199" s="15"/>
      <c r="H199" s="143">
        <v>0</v>
      </c>
      <c r="I199" s="109"/>
      <c r="J199" s="133">
        <v>0</v>
      </c>
      <c r="K199" s="109"/>
    </row>
    <row r="200" spans="2:11" ht="12.75" customHeight="1" thickTop="1">
      <c r="B200" s="39"/>
      <c r="C200" s="9" t="s">
        <v>67</v>
      </c>
      <c r="E200" s="61"/>
      <c r="F200" s="15" t="s">
        <v>0</v>
      </c>
      <c r="G200" s="15"/>
      <c r="H200" s="144">
        <v>0</v>
      </c>
      <c r="I200" s="109"/>
      <c r="J200" s="109">
        <v>0</v>
      </c>
      <c r="K200" s="109"/>
    </row>
    <row r="201" spans="2:11" ht="12.75" customHeight="1">
      <c r="B201" s="39"/>
      <c r="E201" s="61" t="s">
        <v>68</v>
      </c>
      <c r="F201" s="15" t="s">
        <v>0</v>
      </c>
      <c r="G201" s="15"/>
      <c r="H201" s="144">
        <v>0</v>
      </c>
      <c r="I201" s="109"/>
      <c r="J201" s="109">
        <v>0</v>
      </c>
      <c r="K201" s="109"/>
    </row>
    <row r="202" spans="2:11" ht="12.75" customHeight="1">
      <c r="B202" s="39"/>
      <c r="E202" s="61" t="s">
        <v>69</v>
      </c>
      <c r="F202" s="15" t="s">
        <v>0</v>
      </c>
      <c r="G202" s="15"/>
      <c r="H202" s="144">
        <v>0</v>
      </c>
      <c r="I202" s="109"/>
      <c r="J202" s="109">
        <v>0</v>
      </c>
      <c r="K202" s="109"/>
    </row>
    <row r="203" spans="2:11" ht="12.75" customHeight="1">
      <c r="B203" s="39"/>
      <c r="E203" s="61" t="s">
        <v>70</v>
      </c>
      <c r="F203" s="161">
        <f>SUM(F204:F206)</f>
        <v>0</v>
      </c>
      <c r="G203" s="21"/>
      <c r="H203" s="144">
        <f>SUM(H204:H206)</f>
        <v>36734.85</v>
      </c>
      <c r="I203" s="135"/>
      <c r="J203" s="109">
        <v>220889134</v>
      </c>
      <c r="K203" s="135"/>
    </row>
    <row r="204" spans="2:11" ht="12.75" customHeight="1">
      <c r="B204" s="39"/>
      <c r="E204" s="61" t="s">
        <v>84</v>
      </c>
      <c r="F204" s="171">
        <v>0</v>
      </c>
      <c r="G204" s="15"/>
      <c r="H204" s="143">
        <f>J204/1936.27</f>
        <v>0</v>
      </c>
      <c r="I204" s="109"/>
      <c r="J204" s="115">
        <v>0</v>
      </c>
      <c r="K204" s="109"/>
    </row>
    <row r="205" spans="2:11" ht="12.75" customHeight="1">
      <c r="B205" s="39"/>
      <c r="E205" s="61" t="s">
        <v>85</v>
      </c>
      <c r="F205" s="171">
        <v>0</v>
      </c>
      <c r="G205" s="15"/>
      <c r="H205" s="143">
        <v>36734.85</v>
      </c>
      <c r="I205" s="109">
        <v>0</v>
      </c>
      <c r="J205" s="115">
        <v>220889134</v>
      </c>
      <c r="K205" s="109">
        <v>0</v>
      </c>
    </row>
    <row r="206" spans="2:11" ht="12.75" customHeight="1" thickBot="1">
      <c r="B206" s="39"/>
      <c r="E206" s="61" t="s">
        <v>83</v>
      </c>
      <c r="F206" s="171">
        <v>0</v>
      </c>
      <c r="G206" s="15"/>
      <c r="H206" s="107">
        <f>J206/1936.27</f>
        <v>0</v>
      </c>
      <c r="I206" s="109"/>
      <c r="J206" s="133">
        <v>0</v>
      </c>
      <c r="K206" s="109"/>
    </row>
    <row r="207" spans="2:11" ht="12.75" customHeight="1" thickTop="1">
      <c r="B207" s="39"/>
      <c r="E207" s="61"/>
      <c r="F207" s="38" t="s">
        <v>0</v>
      </c>
      <c r="G207" s="15"/>
      <c r="H207" s="132" t="s">
        <v>0</v>
      </c>
      <c r="I207" s="109">
        <v>0</v>
      </c>
      <c r="J207" s="132" t="s">
        <v>0</v>
      </c>
      <c r="K207" s="109">
        <v>0</v>
      </c>
    </row>
    <row r="208" spans="1:11" ht="12.75" customHeight="1">
      <c r="A208" s="1"/>
      <c r="B208" s="25" t="s">
        <v>71</v>
      </c>
      <c r="E208" s="61"/>
      <c r="F208" s="55" t="s">
        <v>0</v>
      </c>
      <c r="G208" s="172">
        <f>G141+G144+G179+G193</f>
        <v>110000.00000000194</v>
      </c>
      <c r="H208" s="136">
        <v>0</v>
      </c>
      <c r="I208" s="154">
        <f>I141+I144+I179+I193</f>
        <v>132806.58000000045</v>
      </c>
      <c r="J208" s="136">
        <v>0</v>
      </c>
      <c r="K208" s="137">
        <v>-1183382830</v>
      </c>
    </row>
    <row r="209" spans="1:11" ht="12.75" customHeight="1">
      <c r="A209" s="1"/>
      <c r="B209" s="39"/>
      <c r="E209" s="61"/>
      <c r="F209" s="15" t="s">
        <v>0</v>
      </c>
      <c r="G209" s="15"/>
      <c r="H209" s="109">
        <v>0</v>
      </c>
      <c r="I209" s="109"/>
      <c r="J209" s="109">
        <v>0</v>
      </c>
      <c r="K209" s="109"/>
    </row>
    <row r="210" spans="1:11" ht="12.75" customHeight="1">
      <c r="A210" s="1"/>
      <c r="B210" s="39"/>
      <c r="C210" s="9" t="s">
        <v>72</v>
      </c>
      <c r="E210" s="61"/>
      <c r="F210" s="15" t="s">
        <v>0</v>
      </c>
      <c r="G210" s="173">
        <f>SUM(F211+F212)</f>
        <v>110000</v>
      </c>
      <c r="H210" s="138" t="s">
        <v>0</v>
      </c>
      <c r="I210" s="153">
        <f>SUM(H211:H212)</f>
        <v>109997.32</v>
      </c>
      <c r="J210" s="138" t="s">
        <v>0</v>
      </c>
      <c r="K210" s="138">
        <v>147807000</v>
      </c>
    </row>
    <row r="211" spans="1:11" ht="12.75" customHeight="1">
      <c r="A211" s="1"/>
      <c r="B211" s="39"/>
      <c r="D211" s="9" t="s">
        <v>22</v>
      </c>
      <c r="E211" s="61" t="s">
        <v>75</v>
      </c>
      <c r="F211" s="171">
        <v>110000</v>
      </c>
      <c r="G211" s="27"/>
      <c r="H211" s="143">
        <v>109997.32</v>
      </c>
      <c r="I211" s="139"/>
      <c r="J211" s="115">
        <v>147807000</v>
      </c>
      <c r="K211" s="139"/>
    </row>
    <row r="212" spans="1:11" ht="12.75" customHeight="1" thickBot="1">
      <c r="A212" s="1"/>
      <c r="B212" s="39"/>
      <c r="D212" s="9" t="s">
        <v>22</v>
      </c>
      <c r="E212" s="61" t="s">
        <v>96</v>
      </c>
      <c r="F212" s="44">
        <v>0</v>
      </c>
      <c r="G212" s="27"/>
      <c r="H212" s="107">
        <f>J212/1936.27</f>
        <v>0</v>
      </c>
      <c r="I212" s="139"/>
      <c r="J212" s="133">
        <v>0</v>
      </c>
      <c r="K212" s="139"/>
    </row>
    <row r="213" spans="1:11" ht="12.75" customHeight="1" thickTop="1">
      <c r="A213" s="1"/>
      <c r="B213" s="39"/>
      <c r="E213" s="61"/>
      <c r="F213" s="15" t="s">
        <v>0</v>
      </c>
      <c r="G213" s="27"/>
      <c r="H213" s="109" t="s">
        <v>0</v>
      </c>
      <c r="I213" s="139"/>
      <c r="J213" s="109" t="s">
        <v>0</v>
      </c>
      <c r="K213" s="139"/>
    </row>
    <row r="214" spans="1:11" ht="12.75" customHeight="1">
      <c r="A214" s="1"/>
      <c r="B214" s="39"/>
      <c r="C214" s="24" t="s">
        <v>73</v>
      </c>
      <c r="E214" s="61"/>
      <c r="F214" s="15" t="s">
        <v>0</v>
      </c>
      <c r="G214" s="172">
        <f>G208-G210</f>
        <v>1.9354047253727913E-09</v>
      </c>
      <c r="H214" s="109" t="s">
        <v>0</v>
      </c>
      <c r="I214" s="154">
        <f>I208-I210</f>
        <v>22809.260000000446</v>
      </c>
      <c r="J214" s="109" t="s">
        <v>0</v>
      </c>
      <c r="K214" s="137">
        <f>K208-K210</f>
        <v>-1331189830</v>
      </c>
    </row>
    <row r="215" spans="1:11" ht="12.75" customHeight="1" thickBot="1">
      <c r="A215" s="1"/>
      <c r="B215" s="40"/>
      <c r="C215" s="41"/>
      <c r="D215" s="41"/>
      <c r="E215" s="42"/>
      <c r="F215" s="43" t="s">
        <v>0</v>
      </c>
      <c r="G215" s="34"/>
      <c r="H215" s="140" t="s">
        <v>0</v>
      </c>
      <c r="I215" s="141"/>
      <c r="J215" s="140" t="s">
        <v>0</v>
      </c>
      <c r="K215" s="141"/>
    </row>
    <row r="216" ht="12" customHeight="1" thickTop="1">
      <c r="F216" s="8" t="s">
        <v>0</v>
      </c>
    </row>
  </sheetData>
  <mergeCells count="5">
    <mergeCell ref="B10:I10"/>
    <mergeCell ref="B11:I11"/>
    <mergeCell ref="J15:K15"/>
    <mergeCell ref="F15:G15"/>
    <mergeCell ref="H15:I15"/>
  </mergeCells>
  <printOptions/>
  <pageMargins left="0.75" right="0.75" top="1" bottom="1" header="0.5" footer="0.5"/>
  <pageSetup fitToHeight="3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Campedelli</cp:lastModifiedBy>
  <cp:lastPrinted>2002-09-30T14:51:30Z</cp:lastPrinted>
  <dcterms:created xsi:type="dcterms:W3CDTF">1997-08-28T16:58:31Z</dcterms:created>
  <dcterms:modified xsi:type="dcterms:W3CDTF">2004-01-27T16:45:11Z</dcterms:modified>
  <cp:category/>
  <cp:version/>
  <cp:contentType/>
  <cp:contentStatus/>
</cp:coreProperties>
</file>